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edco-magdalena/Desktop/"/>
    </mc:Choice>
  </mc:AlternateContent>
  <xr:revisionPtr revIDLastSave="0" documentId="8_{6C833E32-5027-2B46-9C54-DC93ECFD0726}" xr6:coauthVersionLast="47" xr6:coauthVersionMax="47" xr10:uidLastSave="{00000000-0000-0000-0000-000000000000}"/>
  <bookViews>
    <workbookView xWindow="15000" yWindow="1420" windowWidth="21340" windowHeight="18320" xr2:uid="{FA2D099D-4466-EB42-B7AE-607ABB59E76B}"/>
  </bookViews>
  <sheets>
    <sheet name="Population" sheetId="1" r:id="rId1"/>
    <sheet name="Race &amp; Hispanic Origin" sheetId="5" r:id="rId2"/>
    <sheet name="Computers in HH" sheetId="19" r:id="rId3"/>
    <sheet name="Households" sheetId="2" r:id="rId4"/>
    <sheet name="Economic Characteristics" sheetId="3" r:id="rId5"/>
    <sheet name="Selected Housing Characteristic" sheetId="4" r:id="rId6"/>
    <sheet name="Geographic Mobility" sheetId="6" r:id="rId7"/>
    <sheet name="Travel To Work" sheetId="7" r:id="rId8"/>
    <sheet name="Place of Work" sheetId="8" r:id="rId9"/>
    <sheet name="Type of workers" sheetId="9" r:id="rId10"/>
    <sheet name="Children in HHS" sheetId="10" r:id="rId11"/>
    <sheet name="School Enrollment" sheetId="13" r:id="rId12"/>
    <sheet name="Edcuational Attainment" sheetId="14" r:id="rId13"/>
    <sheet name="Poverty Status" sheetId="15" r:id="rId14"/>
    <sheet name="income" sheetId="16" r:id="rId15"/>
    <sheet name="Veteran Status" sheetId="17" r:id="rId16"/>
    <sheet name="HHS Details" sheetId="11" r:id="rId17"/>
    <sheet name="units in Structure" sheetId="12" r:id="rId18"/>
    <sheet name="employment Status" sheetId="18" r:id="rId1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34" i="11" l="1"/>
  <c r="B133" i="11"/>
  <c r="H40" i="9"/>
  <c r="H41" i="9"/>
  <c r="H42" i="9"/>
  <c r="H46" i="9" s="1"/>
  <c r="H43" i="9"/>
  <c r="H44" i="9"/>
  <c r="H45" i="9"/>
  <c r="H39" i="9"/>
  <c r="G49" i="9"/>
  <c r="H48" i="9" s="1"/>
  <c r="H38" i="9"/>
  <c r="C40" i="9"/>
  <c r="C41" i="9"/>
  <c r="C42" i="9"/>
  <c r="C43" i="9"/>
  <c r="C44" i="9"/>
  <c r="C45" i="9"/>
  <c r="C39" i="9"/>
  <c r="C46" i="9"/>
  <c r="C5" i="12"/>
  <c r="D502" i="12"/>
  <c r="D501" i="12"/>
  <c r="D500" i="12"/>
  <c r="E96" i="11"/>
  <c r="D96" i="11"/>
  <c r="E102" i="11"/>
  <c r="D70" i="11"/>
  <c r="E16" i="4"/>
  <c r="E15" i="4"/>
  <c r="D85" i="2" l="1"/>
  <c r="D82" i="2"/>
  <c r="D81" i="2"/>
  <c r="D80" i="2"/>
  <c r="D79" i="2"/>
  <c r="D78" i="2"/>
  <c r="D77" i="2"/>
  <c r="D76" i="2"/>
  <c r="D75" i="2"/>
  <c r="D74" i="2"/>
  <c r="D71" i="2"/>
  <c r="D70" i="2"/>
  <c r="D69" i="2"/>
  <c r="D68" i="2"/>
  <c r="D67" i="2"/>
  <c r="D45" i="2"/>
  <c r="D44" i="2"/>
  <c r="D43" i="2"/>
  <c r="D42" i="2"/>
  <c r="D41" i="2"/>
  <c r="D39" i="2"/>
  <c r="D38" i="2"/>
  <c r="D37" i="2"/>
  <c r="D36" i="2"/>
  <c r="D35" i="2"/>
  <c r="D32" i="2"/>
  <c r="D31" i="2"/>
  <c r="D30" i="2"/>
  <c r="D29" i="2"/>
  <c r="D28" i="2"/>
  <c r="D27" i="2"/>
  <c r="D21" i="2"/>
  <c r="D20" i="2"/>
  <c r="D19" i="2"/>
  <c r="D18" i="2"/>
  <c r="D16" i="2"/>
  <c r="D15" i="2"/>
  <c r="D14" i="2"/>
  <c r="D12" i="2"/>
  <c r="D10" i="2"/>
  <c r="D8" i="2"/>
  <c r="E27" i="1"/>
  <c r="C27" i="1"/>
  <c r="E25" i="1"/>
  <c r="C25" i="1"/>
  <c r="E31" i="1"/>
  <c r="E30" i="1"/>
  <c r="E29" i="1"/>
  <c r="C34" i="1"/>
  <c r="C33" i="1"/>
  <c r="C31" i="1"/>
  <c r="C30" i="1"/>
  <c r="C29" i="1"/>
  <c r="C28" i="1"/>
  <c r="C26" i="1"/>
  <c r="E26" i="1"/>
  <c r="C12" i="1"/>
  <c r="C13" i="1"/>
  <c r="C14" i="1"/>
  <c r="C15" i="1"/>
  <c r="C16" i="1"/>
  <c r="C17" i="1"/>
  <c r="C18" i="1"/>
  <c r="C19" i="1"/>
  <c r="C20" i="1"/>
  <c r="C21" i="1"/>
  <c r="C22" i="1"/>
  <c r="C23" i="1"/>
  <c r="C11" i="1"/>
  <c r="C10" i="1"/>
  <c r="C9" i="1"/>
  <c r="E12" i="1"/>
  <c r="E13" i="1"/>
  <c r="E14" i="1"/>
  <c r="E15" i="1"/>
  <c r="E16" i="1"/>
  <c r="E17" i="1"/>
  <c r="E18" i="1"/>
  <c r="E19" i="1"/>
  <c r="E20" i="1"/>
  <c r="E21" i="1"/>
  <c r="E22" i="1"/>
  <c r="E23" i="1"/>
  <c r="E11" i="1"/>
  <c r="E10" i="1"/>
  <c r="E9" i="1"/>
  <c r="D35" i="1"/>
  <c r="E37" i="1" s="1"/>
  <c r="D28" i="1"/>
  <c r="D32" i="1" s="1"/>
  <c r="E33" i="1" s="1"/>
  <c r="F417" i="12"/>
  <c r="D431" i="12"/>
  <c r="D423" i="12"/>
  <c r="D421" i="12"/>
  <c r="F422" i="12"/>
  <c r="F421" i="12"/>
  <c r="F420" i="12"/>
  <c r="F419" i="12"/>
  <c r="F418" i="12"/>
  <c r="F423" i="12" s="1"/>
  <c r="C438" i="12"/>
  <c r="C439" i="12"/>
  <c r="C440" i="12"/>
  <c r="C441" i="12"/>
  <c r="C442" i="12"/>
  <c r="C443" i="12"/>
  <c r="C437" i="12"/>
  <c r="C431" i="12"/>
  <c r="C432" i="12"/>
  <c r="C433" i="12"/>
  <c r="C434" i="12"/>
  <c r="C435" i="12"/>
  <c r="C436" i="12"/>
  <c r="C430" i="12"/>
  <c r="C424" i="12"/>
  <c r="C425" i="12"/>
  <c r="C426" i="12"/>
  <c r="C427" i="12"/>
  <c r="C428" i="12"/>
  <c r="C429" i="12"/>
  <c r="C423" i="12"/>
  <c r="C417" i="12"/>
  <c r="E417" i="12" s="1"/>
  <c r="C418" i="12"/>
  <c r="E418" i="12" s="1"/>
  <c r="I418" i="12" s="1"/>
  <c r="C419" i="12"/>
  <c r="E419" i="12" s="1"/>
  <c r="I419" i="12" s="1"/>
  <c r="C420" i="12"/>
  <c r="E420" i="12" s="1"/>
  <c r="I420" i="12" s="1"/>
  <c r="C421" i="12"/>
  <c r="E421" i="12" s="1"/>
  <c r="I421" i="12" s="1"/>
  <c r="C422" i="12"/>
  <c r="E422" i="12" s="1"/>
  <c r="I422" i="12" s="1"/>
  <c r="C416" i="12"/>
  <c r="C409" i="12"/>
  <c r="C410" i="12"/>
  <c r="C411" i="12"/>
  <c r="C412" i="12"/>
  <c r="C413" i="12"/>
  <c r="C414" i="12"/>
  <c r="C408" i="12"/>
  <c r="C403" i="12"/>
  <c r="C404" i="12"/>
  <c r="C405" i="12"/>
  <c r="C406" i="12"/>
  <c r="C407" i="12"/>
  <c r="C402" i="12"/>
  <c r="C401" i="12"/>
  <c r="C396" i="12"/>
  <c r="C397" i="12"/>
  <c r="C398" i="12"/>
  <c r="C399" i="12"/>
  <c r="C400" i="12"/>
  <c r="C395" i="12"/>
  <c r="C394" i="12"/>
  <c r="C389" i="12"/>
  <c r="C390" i="12"/>
  <c r="C391" i="12"/>
  <c r="C392" i="12"/>
  <c r="C393" i="12"/>
  <c r="C388" i="12"/>
  <c r="C387" i="12"/>
  <c r="C381" i="12"/>
  <c r="C382" i="12"/>
  <c r="C383" i="12"/>
  <c r="C384" i="12"/>
  <c r="C385" i="12"/>
  <c r="C386" i="12"/>
  <c r="C380" i="12"/>
  <c r="B89" i="16"/>
  <c r="C89" i="16" s="1"/>
  <c r="B88" i="16"/>
  <c r="C88" i="16" s="1"/>
  <c r="C184" i="10"/>
  <c r="C181" i="10"/>
  <c r="C177" i="10"/>
  <c r="C190" i="10" s="1"/>
  <c r="D190" i="10" s="1"/>
  <c r="C171" i="10"/>
  <c r="C168" i="10"/>
  <c r="C164" i="10"/>
  <c r="C189" i="10" s="1"/>
  <c r="G68" i="12"/>
  <c r="G69" i="12"/>
  <c r="G70" i="12"/>
  <c r="G71" i="12"/>
  <c r="G72" i="12"/>
  <c r="G73" i="12"/>
  <c r="G74" i="12"/>
  <c r="G75" i="12"/>
  <c r="G76" i="12"/>
  <c r="G67" i="12"/>
  <c r="G360" i="12"/>
  <c r="F360" i="12"/>
  <c r="H360" i="12" s="1"/>
  <c r="G365" i="12"/>
  <c r="F365" i="12"/>
  <c r="H365" i="12" s="1"/>
  <c r="G366" i="12"/>
  <c r="F366" i="12"/>
  <c r="H366" i="12" s="1"/>
  <c r="D365" i="12"/>
  <c r="D366" i="12"/>
  <c r="D367" i="12"/>
  <c r="D368" i="12"/>
  <c r="D369" i="12"/>
  <c r="D364" i="12"/>
  <c r="D359" i="12"/>
  <c r="D360" i="12"/>
  <c r="D361" i="12"/>
  <c r="D362" i="12"/>
  <c r="D363" i="12"/>
  <c r="D358" i="12"/>
  <c r="C364" i="12"/>
  <c r="C358" i="12"/>
  <c r="C333" i="12"/>
  <c r="C334" i="12"/>
  <c r="C335" i="12"/>
  <c r="C336" i="12"/>
  <c r="C337" i="12"/>
  <c r="C338" i="12"/>
  <c r="C339" i="12"/>
  <c r="C340" i="12"/>
  <c r="C332" i="12"/>
  <c r="C331" i="12"/>
  <c r="C342" i="12"/>
  <c r="C351" i="12"/>
  <c r="C350" i="12"/>
  <c r="C349" i="12"/>
  <c r="C348" i="12"/>
  <c r="C347" i="12"/>
  <c r="C346" i="12"/>
  <c r="C345" i="12"/>
  <c r="C344" i="12"/>
  <c r="C343" i="12"/>
  <c r="C352" i="12" s="1"/>
  <c r="C295" i="12"/>
  <c r="C297" i="12"/>
  <c r="C298" i="12"/>
  <c r="C299" i="12"/>
  <c r="C300" i="12"/>
  <c r="C301" i="12"/>
  <c r="C302" i="12"/>
  <c r="C296" i="12"/>
  <c r="C310" i="12"/>
  <c r="C309" i="12"/>
  <c r="C308" i="12"/>
  <c r="C307" i="12"/>
  <c r="C306" i="12"/>
  <c r="C305" i="12"/>
  <c r="C304" i="12"/>
  <c r="C303" i="12"/>
  <c r="B268" i="12"/>
  <c r="D260" i="12"/>
  <c r="C259" i="12"/>
  <c r="C260" i="12"/>
  <c r="C261" i="12"/>
  <c r="C262" i="12"/>
  <c r="C263" i="12"/>
  <c r="C264" i="12"/>
  <c r="C265" i="12"/>
  <c r="C266" i="12"/>
  <c r="C258" i="12"/>
  <c r="D258" i="12" s="1"/>
  <c r="D267" i="12" s="1"/>
  <c r="D249" i="12"/>
  <c r="C249" i="12"/>
  <c r="D245" i="12"/>
  <c r="C245" i="12"/>
  <c r="D241" i="12"/>
  <c r="C241" i="12"/>
  <c r="D236" i="12"/>
  <c r="C236" i="12"/>
  <c r="D232" i="12"/>
  <c r="C232" i="12"/>
  <c r="D228" i="12"/>
  <c r="C228" i="12"/>
  <c r="C214" i="12"/>
  <c r="C219" i="12"/>
  <c r="D204" i="12"/>
  <c r="D202" i="12"/>
  <c r="C118" i="12"/>
  <c r="C117" i="12"/>
  <c r="C116" i="12"/>
  <c r="C115" i="12"/>
  <c r="C49" i="12"/>
  <c r="C48" i="12"/>
  <c r="C99" i="12"/>
  <c r="C98" i="12"/>
  <c r="C5" i="17"/>
  <c r="C8" i="15"/>
  <c r="C9" i="15"/>
  <c r="C10" i="15"/>
  <c r="C11" i="15"/>
  <c r="C12" i="15"/>
  <c r="D12" i="15" s="1"/>
  <c r="C13" i="15"/>
  <c r="C14" i="15"/>
  <c r="D14" i="15" s="1"/>
  <c r="C15" i="15"/>
  <c r="D15" i="15" s="1"/>
  <c r="C16" i="15"/>
  <c r="C17" i="15"/>
  <c r="C18" i="15"/>
  <c r="C19" i="15"/>
  <c r="C20" i="15"/>
  <c r="C7" i="15"/>
  <c r="D7" i="15" s="1"/>
  <c r="B178" i="13"/>
  <c r="D162" i="13"/>
  <c r="D163" i="13"/>
  <c r="D164" i="13"/>
  <c r="D165" i="13"/>
  <c r="D166" i="13"/>
  <c r="D167" i="13"/>
  <c r="D168" i="13"/>
  <c r="D169" i="13"/>
  <c r="D170" i="13"/>
  <c r="D171" i="13"/>
  <c r="B19" i="13"/>
  <c r="C160" i="13"/>
  <c r="C178" i="13"/>
  <c r="C161" i="13"/>
  <c r="D161" i="13" s="1"/>
  <c r="C159" i="13"/>
  <c r="D159" i="13" s="1"/>
  <c r="D10" i="13"/>
  <c r="E10" i="13" s="1"/>
  <c r="D8" i="13"/>
  <c r="D7" i="13"/>
  <c r="E7" i="13" s="1"/>
  <c r="D9" i="13"/>
  <c r="E9" i="13" s="1"/>
  <c r="B22" i="13"/>
  <c r="B30" i="13" s="1"/>
  <c r="B21" i="13"/>
  <c r="B29" i="13" s="1"/>
  <c r="B20" i="13"/>
  <c r="B18" i="13"/>
  <c r="B27" i="13" s="1"/>
  <c r="C13" i="13"/>
  <c r="C5" i="13"/>
  <c r="B27" i="12"/>
  <c r="B26" i="12"/>
  <c r="B25" i="12"/>
  <c r="C102" i="10"/>
  <c r="C93" i="10"/>
  <c r="C32" i="11"/>
  <c r="C53" i="11"/>
  <c r="C87" i="9"/>
  <c r="C86" i="9"/>
  <c r="C69" i="9"/>
  <c r="C70" i="9"/>
  <c r="C71" i="9"/>
  <c r="C72" i="9"/>
  <c r="C73" i="9"/>
  <c r="C74" i="9"/>
  <c r="C75" i="9"/>
  <c r="C76" i="9"/>
  <c r="C77" i="9"/>
  <c r="C78" i="9"/>
  <c r="C79" i="9"/>
  <c r="C80" i="9"/>
  <c r="C81" i="9"/>
  <c r="C68" i="9"/>
  <c r="C63" i="9"/>
  <c r="C62" i="9"/>
  <c r="C61" i="9"/>
  <c r="C60" i="9"/>
  <c r="C59" i="9"/>
  <c r="B19" i="9"/>
  <c r="C19" i="9" s="1"/>
  <c r="C13" i="9"/>
  <c r="C12" i="9"/>
  <c r="C11" i="9"/>
  <c r="C10" i="9"/>
  <c r="C9" i="9"/>
  <c r="C8" i="9"/>
  <c r="C7" i="9"/>
  <c r="C6" i="9"/>
  <c r="B86" i="8"/>
  <c r="C85" i="8" s="1"/>
  <c r="C75" i="8"/>
  <c r="C77" i="8"/>
  <c r="C78" i="8"/>
  <c r="C79" i="8"/>
  <c r="C80" i="8"/>
  <c r="C81" i="8"/>
  <c r="C82" i="8"/>
  <c r="C76" i="8"/>
  <c r="C83" i="8" s="1"/>
  <c r="C64" i="8"/>
  <c r="C16" i="8"/>
  <c r="C11" i="8"/>
  <c r="C6" i="8"/>
  <c r="C11" i="7"/>
  <c r="C58" i="7"/>
  <c r="C41" i="7"/>
  <c r="C24" i="7"/>
  <c r="B117" i="6"/>
  <c r="D123" i="6" s="1"/>
  <c r="B123" i="6"/>
  <c r="B116" i="6"/>
  <c r="C101" i="6"/>
  <c r="C100" i="6"/>
  <c r="D99" i="6"/>
  <c r="C99" i="6"/>
  <c r="D95" i="6"/>
  <c r="C95" i="6"/>
  <c r="C94" i="6"/>
  <c r="C93" i="6"/>
  <c r="B84" i="6"/>
  <c r="C84" i="6" s="1"/>
  <c r="B79" i="6"/>
  <c r="B78" i="6"/>
  <c r="B77" i="6"/>
  <c r="B76" i="6"/>
  <c r="B75" i="6"/>
  <c r="B66" i="6"/>
  <c r="C63" i="6" s="1"/>
  <c r="B72" i="6"/>
  <c r="B71" i="6"/>
  <c r="B70" i="6"/>
  <c r="B69" i="6"/>
  <c r="B68" i="6"/>
  <c r="C56" i="6"/>
  <c r="C55" i="6"/>
  <c r="C54" i="6"/>
  <c r="C53" i="6"/>
  <c r="C52" i="6"/>
  <c r="C51" i="6"/>
  <c r="C50" i="6"/>
  <c r="C49" i="6"/>
  <c r="C48" i="6"/>
  <c r="C47" i="6"/>
  <c r="C46" i="6"/>
  <c r="C45" i="6"/>
  <c r="C44" i="6"/>
  <c r="C43" i="6"/>
  <c r="C42" i="6"/>
  <c r="C41" i="6"/>
  <c r="C21" i="5"/>
  <c r="C20" i="5"/>
  <c r="C19" i="5"/>
  <c r="C12" i="5"/>
  <c r="C11" i="5"/>
  <c r="C9" i="5"/>
  <c r="C8" i="5"/>
  <c r="C7" i="5"/>
  <c r="C6" i="5"/>
  <c r="C5" i="5"/>
  <c r="D11" i="15" l="1"/>
  <c r="D10" i="15"/>
  <c r="D16" i="15"/>
  <c r="D8" i="15"/>
  <c r="D13" i="15"/>
  <c r="D20" i="15"/>
  <c r="D19" i="15"/>
  <c r="D18" i="15"/>
  <c r="D17" i="15"/>
  <c r="D9" i="15"/>
  <c r="C27" i="13"/>
  <c r="D13" i="13"/>
  <c r="C30" i="13"/>
  <c r="C29" i="13"/>
  <c r="I417" i="12"/>
  <c r="E423" i="12"/>
  <c r="D189" i="10"/>
  <c r="C191" i="10"/>
  <c r="D191" i="10" s="1"/>
  <c r="C118" i="6"/>
  <c r="C122" i="6"/>
  <c r="B23" i="13"/>
  <c r="C174" i="13"/>
  <c r="C176" i="13" s="1"/>
  <c r="C119" i="6"/>
  <c r="B28" i="13"/>
  <c r="B26" i="13" s="1"/>
  <c r="C120" i="6"/>
  <c r="D160" i="13"/>
  <c r="C117" i="6"/>
  <c r="C121" i="6"/>
  <c r="E28" i="1"/>
  <c r="E34" i="1"/>
  <c r="E36" i="1"/>
  <c r="E8" i="13"/>
  <c r="B28" i="12"/>
  <c r="C25" i="12" s="1"/>
  <c r="C64" i="6"/>
  <c r="C61" i="6"/>
  <c r="C65" i="6"/>
  <c r="B80" i="6"/>
  <c r="C85" i="6"/>
  <c r="C62" i="6"/>
  <c r="B73" i="6"/>
  <c r="C69" i="6" s="1"/>
  <c r="D21" i="15" l="1"/>
  <c r="B179" i="13"/>
  <c r="C27" i="12"/>
  <c r="E13" i="13"/>
  <c r="C28" i="13"/>
  <c r="C26" i="13" s="1"/>
  <c r="C123" i="6"/>
  <c r="C26" i="12"/>
  <c r="C72" i="6"/>
  <c r="C77" i="6"/>
  <c r="C78" i="6"/>
  <c r="C79" i="6"/>
  <c r="C68" i="6"/>
  <c r="C75" i="6"/>
  <c r="C66" i="6"/>
  <c r="C76" i="6"/>
  <c r="C70" i="6"/>
  <c r="C71" i="6"/>
  <c r="C73" i="6" l="1"/>
  <c r="C80" i="6"/>
</calcChain>
</file>

<file path=xl/sharedStrings.xml><?xml version="1.0" encoding="utf-8"?>
<sst xmlns="http://schemas.openxmlformats.org/spreadsheetml/2006/main" count="2748" uniqueCount="1411">
  <si>
    <t>SEX AND AGE</t>
  </si>
  <si>
    <t>    Total population</t>
  </si>
  <si>
    <t>(X)</t>
  </si>
  <si>
    <t>        Male</t>
  </si>
  <si>
    <t>        Female</t>
  </si>
  <si>
    <t>        Under 5 years</t>
  </si>
  <si>
    <t>        5 to 9 years</t>
  </si>
  <si>
    <t>        10 to 14 years</t>
  </si>
  <si>
    <t>        15 to 19 years</t>
  </si>
  <si>
    <t>        20 to 24 years</t>
  </si>
  <si>
    <t>        25 to 34 years</t>
  </si>
  <si>
    <t>        35 to 44 years</t>
  </si>
  <si>
    <t>        45 to 54 years</t>
  </si>
  <si>
    <t>        55 to 59 years</t>
  </si>
  <si>
    <t>        60 to 64 years</t>
  </si>
  <si>
    <t>        65 to 74 years</t>
  </si>
  <si>
    <t>        75 to 84 years</t>
  </si>
  <si>
    <t>        85 years and over</t>
  </si>
  <si>
    <t>        Median age (years)</t>
  </si>
  <si>
    <t>        Under 18 years</t>
  </si>
  <si>
    <t>        18 years and over</t>
  </si>
  <si>
    <t>        21 years and over</t>
  </si>
  <si>
    <t>        62 years and over</t>
  </si>
  <si>
    <t>        65 years and over</t>
  </si>
  <si>
    <t>            Male</t>
  </si>
  <si>
    <t>            Female</t>
  </si>
  <si>
    <t>RACE</t>
  </si>
  <si>
    <t>        One race</t>
  </si>
  <si>
    <t>        Two or more races</t>
  </si>
  <si>
    <t>            White</t>
  </si>
  <si>
    <t>            Black or African American</t>
  </si>
  <si>
    <t>            American Indian and Alaska Native</t>
  </si>
  <si>
    <t>                Cherokee tribal grouping</t>
  </si>
  <si>
    <t>                Chippewa tribal grouping</t>
  </si>
  <si>
    <t>                Navajo tribal grouping</t>
  </si>
  <si>
    <t>                Sioux tribal grouping</t>
  </si>
  <si>
    <t>            Asian</t>
  </si>
  <si>
    <t>                Asian Indian</t>
  </si>
  <si>
    <t>                Chinese</t>
  </si>
  <si>
    <t>                Filipino</t>
  </si>
  <si>
    <t>                Japanese</t>
  </si>
  <si>
    <t>                Korean</t>
  </si>
  <si>
    <t>                Vietnamese</t>
  </si>
  <si>
    <t>                Other Asian</t>
  </si>
  <si>
    <t>            Native Hawaiian and Other Pacific Islander</t>
  </si>
  <si>
    <t>                Native Hawaiian</t>
  </si>
  <si>
    <t>                Chamorro</t>
  </si>
  <si>
    <t>                Samoan</t>
  </si>
  <si>
    <t>                Other Pacific Islander</t>
  </si>
  <si>
    <t>            Some other race</t>
  </si>
  <si>
    <t>            White and Black or African American</t>
  </si>
  <si>
    <t>            White and American Indian and Alaska Native</t>
  </si>
  <si>
    <t>            White and Asian</t>
  </si>
  <si>
    <t>            Black or African American and American Indian and Alaska Native</t>
  </si>
  <si>
    <t>Race alone or in combination with one or more other races</t>
  </si>
  <si>
    <t>        White</t>
  </si>
  <si>
    <t>        Black or African American</t>
  </si>
  <si>
    <t>        American Indian and Alaska Native</t>
  </si>
  <si>
    <t>        Asian</t>
  </si>
  <si>
    <t>        Native Hawaiian and Other Pacific Islander</t>
  </si>
  <si>
    <t>        Some other race</t>
  </si>
  <si>
    <t>HISPANIC OR LATINO AND RACE</t>
  </si>
  <si>
    <t>        Hispanic or Latino (of any race)</t>
  </si>
  <si>
    <t>            Mexican</t>
  </si>
  <si>
    <t>            Puerto Rican</t>
  </si>
  <si>
    <t>            Cuban</t>
  </si>
  <si>
    <t>            Other Hispanic or Latino</t>
  </si>
  <si>
    <t>        Not Hispanic or Latino</t>
  </si>
  <si>
    <t>            White alone</t>
  </si>
  <si>
    <t>            Black or African American alone</t>
  </si>
  <si>
    <t>            American Indian and Alaska Native alone</t>
  </si>
  <si>
    <t>            Asian alone</t>
  </si>
  <si>
    <t>            Native Hawaiian and Other Pacific Islander alone</t>
  </si>
  <si>
    <t>            Some other race alone</t>
  </si>
  <si>
    <t>            Two or more races</t>
  </si>
  <si>
    <t>                Two races including Some other race</t>
  </si>
  <si>
    <t>                Two races excluding Some other race, and Three or more races</t>
  </si>
  <si>
    <t>Total housing units</t>
  </si>
  <si>
    <t>CITIZEN, VOTING AGE POPULATION</t>
  </si>
  <si>
    <t>    Citizen, 18 and over population</t>
  </si>
  <si>
    <t>Actual</t>
  </si>
  <si>
    <t>Percent</t>
  </si>
  <si>
    <t>American Community Survey</t>
  </si>
  <si>
    <t>2016-2020 Time Frame</t>
  </si>
  <si>
    <t>    ACS Total population</t>
  </si>
  <si>
    <t>HOUSEHOLDS BY TYPE</t>
  </si>
  <si>
    <t>    Total households</t>
  </si>
  <si>
    <t>        Married-couple household</t>
  </si>
  <si>
    <t>            With children of the householder under 18 years</t>
  </si>
  <si>
    <t>        Cohabiting couple household</t>
  </si>
  <si>
    <t>        Male householder, no spouse/partner present</t>
  </si>
  <si>
    <t>            Householder living alone</t>
  </si>
  <si>
    <t>                65 years and over</t>
  </si>
  <si>
    <t>        Female householder, no spouse/partner present</t>
  </si>
  <si>
    <t>        Households with one or more people under 18 years</t>
  </si>
  <si>
    <t>        Households with one or more people 65 years and over</t>
  </si>
  <si>
    <t>        Average household size</t>
  </si>
  <si>
    <t>        Average family size</t>
  </si>
  <si>
    <t>RELATIONSHIP</t>
  </si>
  <si>
    <t>    Population in households</t>
  </si>
  <si>
    <t>        Householder</t>
  </si>
  <si>
    <t>        Spouse</t>
  </si>
  <si>
    <t>        Unmarried partner</t>
  </si>
  <si>
    <t>        Other relatives</t>
  </si>
  <si>
    <t>        Other nonrelatives</t>
  </si>
  <si>
    <t>MARITAL STATUS</t>
  </si>
  <si>
    <t>    Males 15 years and over</t>
  </si>
  <si>
    <t>        Never married</t>
  </si>
  <si>
    <t>        Separated</t>
  </si>
  <si>
    <t>        Widowed</t>
  </si>
  <si>
    <t>        Divorced</t>
  </si>
  <si>
    <t>    Females 15 years and over</t>
  </si>
  <si>
    <t>FERTILITY</t>
  </si>
  <si>
    <t>    Number of women 15 to 50 years old who had a birth in the past 12 months</t>
  </si>
  <si>
    <t>        Unmarried women (widowed, divorced, and never married)</t>
  </si>
  <si>
    <t>            Per 1,000 unmarried women</t>
  </si>
  <si>
    <t>        Per 1,000 women 15 to 50 years old</t>
  </si>
  <si>
    <t>        Per 1,000 women 15 to 19 years old</t>
  </si>
  <si>
    <t>        Per 1,000 women 20 to 34 years old</t>
  </si>
  <si>
    <t>        Per 1,000 women 35 to 50 years old</t>
  </si>
  <si>
    <t>GRANDPARENTS</t>
  </si>
  <si>
    <t>    Number of grandparents living with own grandchildren under 18 years</t>
  </si>
  <si>
    <t>        Grandparents responsible for grandchildren</t>
  </si>
  <si>
    <t>        Years responsible for grandchildren</t>
  </si>
  <si>
    <t>            Less than 1 year</t>
  </si>
  <si>
    <t>            1 or 2 years</t>
  </si>
  <si>
    <t>            3 or 4 years</t>
  </si>
  <si>
    <t>            5 or more years</t>
  </si>
  <si>
    <t>    Number of grandparents responsible for own grandchildren under 18 years</t>
  </si>
  <si>
    <t>        Who are female</t>
  </si>
  <si>
    <t>-</t>
  </si>
  <si>
    <t>        Who are married</t>
  </si>
  <si>
    <t>SCHOOL ENROLLMENT</t>
  </si>
  <si>
    <t>    Population 3 years and over enrolled in school</t>
  </si>
  <si>
    <t>        Nursery school, preschool</t>
  </si>
  <si>
    <t>        Kindergarten</t>
  </si>
  <si>
    <t>        Elementary school (grades 1-8)</t>
  </si>
  <si>
    <t>        High school (grades 9-12)</t>
  </si>
  <si>
    <t>        College or graduate school</t>
  </si>
  <si>
    <t>EDUCATIONAL ATTAINMENT</t>
  </si>
  <si>
    <t>    Population 25 years and over</t>
  </si>
  <si>
    <t>        Less than 9th grade</t>
  </si>
  <si>
    <t>        9th to 12th grade, no diploma</t>
  </si>
  <si>
    <t>        High school graduate (includes equivalency)</t>
  </si>
  <si>
    <t>        Some college, no degree</t>
  </si>
  <si>
    <t>        Associate's degree</t>
  </si>
  <si>
    <t>        Bachelor's degree</t>
  </si>
  <si>
    <t>        Graduate or professional degree</t>
  </si>
  <si>
    <t>        High school graduate or higher</t>
  </si>
  <si>
    <t>        Bachelor's degree or higher</t>
  </si>
  <si>
    <t>VETERAN STATUS</t>
  </si>
  <si>
    <t>    Civilian population 18 years and over</t>
  </si>
  <si>
    <t>        Civilian veterans</t>
  </si>
  <si>
    <t>DISABILITY STATUS OF THE CIVILIAN NONINSTITUTIONALIZED POPULATION</t>
  </si>
  <si>
    <t>    Total Civilian Noninstitutionalized Population</t>
  </si>
  <si>
    <t>        With a disability</t>
  </si>
  <si>
    <t>    Under 18 years</t>
  </si>
  <si>
    <t>    18 to 64 years</t>
  </si>
  <si>
    <t>    65 years and over</t>
  </si>
  <si>
    <t>RESIDENCE 1 YEAR AGO</t>
  </si>
  <si>
    <t>    Population 1 year and over</t>
  </si>
  <si>
    <t>        Same house</t>
  </si>
  <si>
    <t>        Different house (in the U.S. or abroad)</t>
  </si>
  <si>
    <t>            Different house in the U.S.</t>
  </si>
  <si>
    <t>                Same county</t>
  </si>
  <si>
    <t>                Different county</t>
  </si>
  <si>
    <t>                    Same state</t>
  </si>
  <si>
    <t>                    Different state</t>
  </si>
  <si>
    <t>            Abroad</t>
  </si>
  <si>
    <t>PLACE OF BIRTH</t>
  </si>
  <si>
    <t>        Native</t>
  </si>
  <si>
    <t>            Born in United States</t>
  </si>
  <si>
    <t>                State of residence</t>
  </si>
  <si>
    <t>                Different state</t>
  </si>
  <si>
    <t>            Born in Puerto Rico, U.S. Island areas, or born abroad to American parent(s)</t>
  </si>
  <si>
    <t>        Foreign born</t>
  </si>
  <si>
    <t>U.S. CITIZENSHIP STATUS</t>
  </si>
  <si>
    <t>    Foreign-born population</t>
  </si>
  <si>
    <t>        Naturalized U.S. citizen</t>
  </si>
  <si>
    <t>        Not a U.S. citizen</t>
  </si>
  <si>
    <t>YEAR OF ENTRY</t>
  </si>
  <si>
    <t>    Population born outside the United States</t>
  </si>
  <si>
    <t>            Entered 2010 or later</t>
  </si>
  <si>
    <t>            Entered before 2010</t>
  </si>
  <si>
    <t>WORLD REGION OF BIRTH OF FOREIGN BORN</t>
  </si>
  <si>
    <t>    Foreign-born population, excluding population born at sea</t>
  </si>
  <si>
    <t>        Europe</t>
  </si>
  <si>
    <t>        Asia</t>
  </si>
  <si>
    <t>        Africa</t>
  </si>
  <si>
    <t>        Oceania</t>
  </si>
  <si>
    <t>        Latin America</t>
  </si>
  <si>
    <t>        Northern America</t>
  </si>
  <si>
    <t>LANGUAGE SPOKEN AT HOME</t>
  </si>
  <si>
    <t>    Population 5 years and over</t>
  </si>
  <si>
    <t>        English only</t>
  </si>
  <si>
    <t>        Language other than English</t>
  </si>
  <si>
    <t>            Speak English less than "very well"</t>
  </si>
  <si>
    <t>        Spanish</t>
  </si>
  <si>
    <t>        Other Indo-European languages</t>
  </si>
  <si>
    <t>        Asian and Pacific Islander languages</t>
  </si>
  <si>
    <t>        Other languages</t>
  </si>
  <si>
    <t>ANCESTRY</t>
  </si>
  <si>
    <t>        American</t>
  </si>
  <si>
    <t>        Arab</t>
  </si>
  <si>
    <t>        Czech</t>
  </si>
  <si>
    <t>        Danish</t>
  </si>
  <si>
    <t>        Dutch</t>
  </si>
  <si>
    <t>        English</t>
  </si>
  <si>
    <t>        French (except Basque)</t>
  </si>
  <si>
    <t>        French Canadian</t>
  </si>
  <si>
    <t>        German</t>
  </si>
  <si>
    <t>        Greek</t>
  </si>
  <si>
    <t>        Hungarian</t>
  </si>
  <si>
    <t>        Irish</t>
  </si>
  <si>
    <t>        Italian</t>
  </si>
  <si>
    <t>        Lithuanian</t>
  </si>
  <si>
    <t>        Norwegian</t>
  </si>
  <si>
    <t>        Polish</t>
  </si>
  <si>
    <t>        Portuguese</t>
  </si>
  <si>
    <t>        Russian</t>
  </si>
  <si>
    <t>        Scotch-Irish</t>
  </si>
  <si>
    <t>        Scottish</t>
  </si>
  <si>
    <t>        Slovak</t>
  </si>
  <si>
    <t>        Subsaharan African</t>
  </si>
  <si>
    <t>        Swedish</t>
  </si>
  <si>
    <t>        Swiss</t>
  </si>
  <si>
    <t>        Ukrainian</t>
  </si>
  <si>
    <t>        Welsh</t>
  </si>
  <si>
    <t>        West Indian (excluding Hispanic origin groups)</t>
  </si>
  <si>
    <t>COMPUTERS AND INTERNET USE</t>
  </si>
  <si>
    <t>        With a computer</t>
  </si>
  <si>
    <t>        With a broadband Internet subscription</t>
  </si>
  <si>
    <t>NOTE Census 2020 Households</t>
  </si>
  <si>
    <t>Note: Census 2020 Total Housing Units</t>
  </si>
  <si>
    <t>EMPLOYMENT STATUS</t>
  </si>
  <si>
    <t>    Population 16 years and over</t>
  </si>
  <si>
    <t>        In labor force</t>
  </si>
  <si>
    <t>            Civilian labor force</t>
  </si>
  <si>
    <t>                Employed</t>
  </si>
  <si>
    <t>                Unemployed</t>
  </si>
  <si>
    <t>            Armed Forces</t>
  </si>
  <si>
    <t>        Not in labor force</t>
  </si>
  <si>
    <t>    Civilian labor force</t>
  </si>
  <si>
    <t>        Unemployment Rate</t>
  </si>
  <si>
    <t>    Females 16 years and over</t>
  </si>
  <si>
    <t>    Own children of the householder under 6 years</t>
  </si>
  <si>
    <t>        All parents in family in labor force</t>
  </si>
  <si>
    <t>    Own children of the householder 6 to 17 years</t>
  </si>
  <si>
    <t>COMMUTING TO WORK</t>
  </si>
  <si>
    <t>    Workers 16 years and over</t>
  </si>
  <si>
    <t>        Car, truck, or van -- drove alone</t>
  </si>
  <si>
    <t>        Car, truck, or van -- carpooled</t>
  </si>
  <si>
    <t>        Public transportation (excluding taxicab)</t>
  </si>
  <si>
    <t>        Walked</t>
  </si>
  <si>
    <t>        Other means</t>
  </si>
  <si>
    <t>        Worked from home</t>
  </si>
  <si>
    <t>        Mean travel time to work (minutes)</t>
  </si>
  <si>
    <t>OCCUPATION</t>
  </si>
  <si>
    <t>    Civilian employed population 16 years and over</t>
  </si>
  <si>
    <t>        Management, business, science, and arts occupations</t>
  </si>
  <si>
    <t>        Service occupations</t>
  </si>
  <si>
    <t>        Sales and office occupations</t>
  </si>
  <si>
    <t>        Natural resources, construction, and maintenance occupations</t>
  </si>
  <si>
    <t>        Production, transportation, and material moving occupations</t>
  </si>
  <si>
    <t>INDUSTRY</t>
  </si>
  <si>
    <t>        Agriculture, forestry, fishing and hunting, and mining</t>
  </si>
  <si>
    <t>        Construction</t>
  </si>
  <si>
    <t>        Manufacturing</t>
  </si>
  <si>
    <t>        Wholesale trade</t>
  </si>
  <si>
    <t>        Retail trade</t>
  </si>
  <si>
    <t>        Transportation and warehousing, and utilities</t>
  </si>
  <si>
    <t>        Information</t>
  </si>
  <si>
    <t>        Finance and insurance, and real estate and rental and leasing</t>
  </si>
  <si>
    <t>        Professional, scientific, and management, and administrative and waste management services</t>
  </si>
  <si>
    <t>        Educational services, and health care and social assistance</t>
  </si>
  <si>
    <t>        Arts, entertainment, and recreation, and accommodation and food services</t>
  </si>
  <si>
    <t>        Other services, except public administration</t>
  </si>
  <si>
    <t>        Public administration</t>
  </si>
  <si>
    <t>CLASS OF WORKER</t>
  </si>
  <si>
    <t>        Private wage and salary workers</t>
  </si>
  <si>
    <t>        Government workers</t>
  </si>
  <si>
    <t>        Self-employed in own not incorporated business workers</t>
  </si>
  <si>
    <t>        Unpaid family workers</t>
  </si>
  <si>
    <t>INCOME AND BENEFITS (IN 2020 INFLATION-ADJUSTED DOLLARS)</t>
  </si>
  <si>
    <t>        Less than $10,000</t>
  </si>
  <si>
    <t>        $10,000 to $14,999</t>
  </si>
  <si>
    <t>        $15,000 to $24,999</t>
  </si>
  <si>
    <t>        $25,000 to $34,999</t>
  </si>
  <si>
    <t>        $35,000 to $49,999</t>
  </si>
  <si>
    <t>        $50,000 to $74,999</t>
  </si>
  <si>
    <t>        $75,000 to $99,999</t>
  </si>
  <si>
    <t>        $100,000 to $149,999</t>
  </si>
  <si>
    <t>        $150,000 to $199,999</t>
  </si>
  <si>
    <t>        $200,000 or more</t>
  </si>
  <si>
    <t>        Median household income (dollars)</t>
  </si>
  <si>
    <t>        Mean household income (dollars)</t>
  </si>
  <si>
    <t>        With earnings</t>
  </si>
  <si>
    <t>            Mean earnings (dollars)</t>
  </si>
  <si>
    <t>        With Social Security</t>
  </si>
  <si>
    <t>            Mean Social Security income (dollars)</t>
  </si>
  <si>
    <t>        With retirement income</t>
  </si>
  <si>
    <t>            Mean retirement income (dollars)</t>
  </si>
  <si>
    <t>        With Supplemental Security Income</t>
  </si>
  <si>
    <t>            Mean Supplemental Security Income (dollars)</t>
  </si>
  <si>
    <t>        With cash public assistance income</t>
  </si>
  <si>
    <t>            Mean cash public assistance income (dollars)</t>
  </si>
  <si>
    <t>        With Food Stamp/SNAP benefits in the past 12 months</t>
  </si>
  <si>
    <t>    Families</t>
  </si>
  <si>
    <t>        Median family income (dollars)</t>
  </si>
  <si>
    <t>        Mean family income (dollars)</t>
  </si>
  <si>
    <t>    Per capita income (dollars)</t>
  </si>
  <si>
    <t>    Nonfamily households</t>
  </si>
  <si>
    <t>        Median nonfamily income (dollars)</t>
  </si>
  <si>
    <t>        Mean nonfamily income (dollars)</t>
  </si>
  <si>
    <t>    Median earnings for workers (dollars)</t>
  </si>
  <si>
    <t>    Median earnings for male full-time, year-round workers (dollars)</t>
  </si>
  <si>
    <t>    Median earnings for female full-time, year-round workers (dollars)</t>
  </si>
  <si>
    <t>HEALTH INSURANCE COVERAGE</t>
  </si>
  <si>
    <t>    Civilian noninstitutionalized population</t>
  </si>
  <si>
    <t>        With health insurance coverage</t>
  </si>
  <si>
    <t>            With private health insurance</t>
  </si>
  <si>
    <t>            With public coverage</t>
  </si>
  <si>
    <t>        No health insurance coverage</t>
  </si>
  <si>
    <t>    Civilian noninstitutionalized population under 19 years</t>
  </si>
  <si>
    <t>    Civilian noninstitutionalized population 19 to 64 years</t>
  </si>
  <si>
    <t>        In labor force:</t>
  </si>
  <si>
    <t>            Employed:</t>
  </si>
  <si>
    <t>                With health insurance coverage</t>
  </si>
  <si>
    <t>                    With private health insurance</t>
  </si>
  <si>
    <t>                    With public coverage</t>
  </si>
  <si>
    <t>                No health insurance coverage</t>
  </si>
  <si>
    <t>            Unemployed:</t>
  </si>
  <si>
    <t>        Not in labor force:</t>
  </si>
  <si>
    <t>            With health insurance coverage</t>
  </si>
  <si>
    <t>                With private health insurance</t>
  </si>
  <si>
    <t>                With public coverage</t>
  </si>
  <si>
    <t>            No health insurance coverage</t>
  </si>
  <si>
    <t>PERCENTAGE OF FAMILIES AND PEOPLE WHOSE INCOME IN THE PAST 12 MONTHS IS BELOW THE POVERTY LEVEL</t>
  </si>
  <si>
    <t>    All families</t>
  </si>
  <si>
    <t>        With related children of the householder under 18 years</t>
  </si>
  <si>
    <t>            With related children of the householder under 5 years only</t>
  </si>
  <si>
    <t>        Married couple families</t>
  </si>
  <si>
    <t>            With related children of the householder under 18 years</t>
  </si>
  <si>
    <t>                With related children of the householder under 5 years only</t>
  </si>
  <si>
    <t>        Families with female householder, no spouse present</t>
  </si>
  <si>
    <t>    All people</t>
  </si>
  <si>
    <t>            Related children of the householder under 18 years</t>
  </si>
  <si>
    <t>                Related children of the householder under 5 years</t>
  </si>
  <si>
    <t>                Related children of the householder 5 to 17 years</t>
  </si>
  <si>
    <t>            18 to 64 years</t>
  </si>
  <si>
    <t>            65 years and over</t>
  </si>
  <si>
    <t>        People in families</t>
  </si>
  <si>
    <t>        Unrelated individuals 15 years and over</t>
  </si>
  <si>
    <t>HOUSING OCCUPANCY</t>
  </si>
  <si>
    <t>    Total housing units</t>
  </si>
  <si>
    <t>        Occupied housing units</t>
  </si>
  <si>
    <t>        Vacant housing units</t>
  </si>
  <si>
    <t>        Homeowner vacancy rate</t>
  </si>
  <si>
    <t>        Rental vacancy rate</t>
  </si>
  <si>
    <t>UNITS IN STRUCTURE</t>
  </si>
  <si>
    <t>        1-unit, detached</t>
  </si>
  <si>
    <t>        1-unit, attached</t>
  </si>
  <si>
    <t>        2 units</t>
  </si>
  <si>
    <t>        3 or 4 units</t>
  </si>
  <si>
    <t>        5 to 9 units</t>
  </si>
  <si>
    <t>        10 to 19 units</t>
  </si>
  <si>
    <t>        20 or more units</t>
  </si>
  <si>
    <t>        Mobile home</t>
  </si>
  <si>
    <t>        Boat, RV, van, etc.</t>
  </si>
  <si>
    <t>YEAR STRUCTURE BUILT</t>
  </si>
  <si>
    <t>        Built 2014 or later</t>
  </si>
  <si>
    <t>        Built 2010 to 2013</t>
  </si>
  <si>
    <t>        Built 2000 to 2009</t>
  </si>
  <si>
    <t>        Built 1990 to 1999</t>
  </si>
  <si>
    <t>        Built 1980 to 1989</t>
  </si>
  <si>
    <t>        Built 1970 to 1979</t>
  </si>
  <si>
    <t>        Built 1960 to 1969</t>
  </si>
  <si>
    <t>        Built 1950 to 1959</t>
  </si>
  <si>
    <t>        Built 1940 to 1949</t>
  </si>
  <si>
    <t>        Built 1939 or earlier</t>
  </si>
  <si>
    <t>ROOMS</t>
  </si>
  <si>
    <t>        1 room</t>
  </si>
  <si>
    <t>        2 rooms</t>
  </si>
  <si>
    <t>        3 rooms</t>
  </si>
  <si>
    <t>        4 rooms</t>
  </si>
  <si>
    <t>        5 rooms</t>
  </si>
  <si>
    <t>        6 rooms</t>
  </si>
  <si>
    <t>        7 rooms</t>
  </si>
  <si>
    <t>        8 rooms</t>
  </si>
  <si>
    <t>        9 rooms or more</t>
  </si>
  <si>
    <t>        Median rooms</t>
  </si>
  <si>
    <t>BEDROOMS</t>
  </si>
  <si>
    <t>        No bedroom</t>
  </si>
  <si>
    <t>        1 bedroom</t>
  </si>
  <si>
    <t>        2 bedrooms</t>
  </si>
  <si>
    <t>        3 bedrooms</t>
  </si>
  <si>
    <t>        4 bedrooms</t>
  </si>
  <si>
    <t>        5 or more bedrooms</t>
  </si>
  <si>
    <t>HOUSING TENURE</t>
  </si>
  <si>
    <t>    Occupied housing units</t>
  </si>
  <si>
    <t>        Owner-occupied</t>
  </si>
  <si>
    <t>        Renter-occupied</t>
  </si>
  <si>
    <t>        Average household size of owner-occupied unit</t>
  </si>
  <si>
    <t>        Average household size of renter-occupied unit</t>
  </si>
  <si>
    <t>YEAR HOUSEHOLDER MOVED INTO UNIT</t>
  </si>
  <si>
    <t>        Moved in 2019 or later</t>
  </si>
  <si>
    <t>        Moved in 2015 to 2018</t>
  </si>
  <si>
    <t>        Moved in 2010 to 2014</t>
  </si>
  <si>
    <t>        Moved in 2000 to 2009</t>
  </si>
  <si>
    <t>        Moved in 1990 to 1999</t>
  </si>
  <si>
    <t>        Moved in 1989 and earlier</t>
  </si>
  <si>
    <t>VEHICLES AVAILABLE</t>
  </si>
  <si>
    <t>        No vehicles available</t>
  </si>
  <si>
    <t>        1 vehicle available</t>
  </si>
  <si>
    <t>        2 vehicles available</t>
  </si>
  <si>
    <t>        3 or more vehicles available</t>
  </si>
  <si>
    <t>HOUSE HEATING FUEL</t>
  </si>
  <si>
    <t>        Utility gas</t>
  </si>
  <si>
    <t>        Bottled, tank, or LP gas</t>
  </si>
  <si>
    <t>        Electricity</t>
  </si>
  <si>
    <t>        Fuel oil, kerosene, etc.</t>
  </si>
  <si>
    <t>        Coal or coke</t>
  </si>
  <si>
    <t>        Wood</t>
  </si>
  <si>
    <t>        Solar energy</t>
  </si>
  <si>
    <t>        Other fuel</t>
  </si>
  <si>
    <t>        No fuel used</t>
  </si>
  <si>
    <t>SELECTED CHARACTERISTICS</t>
  </si>
  <si>
    <t>        Lacking complete plumbing facilities</t>
  </si>
  <si>
    <t>        Lacking complete kitchen facilities</t>
  </si>
  <si>
    <t>        No telephone service available</t>
  </si>
  <si>
    <t>OCCUPANTS PER ROOM</t>
  </si>
  <si>
    <t>        1.00 or less</t>
  </si>
  <si>
    <t>        1.01 to 1.50</t>
  </si>
  <si>
    <t>        1.51 or more</t>
  </si>
  <si>
    <t>VALUE</t>
  </si>
  <si>
    <t>    Owner-occupied units</t>
  </si>
  <si>
    <t>        Less than $50,000</t>
  </si>
  <si>
    <t>        $50,000 to $99,999</t>
  </si>
  <si>
    <t>        $200,000 to $299,999</t>
  </si>
  <si>
    <t>        $300,000 to $499,999</t>
  </si>
  <si>
    <t>        $500,000 to $999,999</t>
  </si>
  <si>
    <t>        $1,000,000 or more</t>
  </si>
  <si>
    <t>        Median (dollars)</t>
  </si>
  <si>
    <t>MORTGAGE STATUS</t>
  </si>
  <si>
    <t>        Housing units with a mortgage</t>
  </si>
  <si>
    <t>        Housing units without a mortgage</t>
  </si>
  <si>
    <t>SELECTED MONTHLY OWNER COSTS (SMOC)</t>
  </si>
  <si>
    <t>    Housing units with a mortgage</t>
  </si>
  <si>
    <t>        Less than $500</t>
  </si>
  <si>
    <t>        $500 to $999</t>
  </si>
  <si>
    <t>        $1,000 to $1,499</t>
  </si>
  <si>
    <t>        $1,500 to $1,999</t>
  </si>
  <si>
    <t>        $2,000 to $2,499</t>
  </si>
  <si>
    <t>        $2,500 to $2,999</t>
  </si>
  <si>
    <t>        $3,000 or more</t>
  </si>
  <si>
    <t>    Housing units without a mortgage</t>
  </si>
  <si>
    <t>        Less than $250</t>
  </si>
  <si>
    <t>        $250 to $399</t>
  </si>
  <si>
    <t>        $400 to $599</t>
  </si>
  <si>
    <t>        $600 to $799</t>
  </si>
  <si>
    <t>        $800 to $999</t>
  </si>
  <si>
    <t>        $1,000 or more</t>
  </si>
  <si>
    <t>SELECTED MONTHLY OWNER COSTS AS A PERCENTAGE OF HOUSEHOLD INCOME (SMOCAPI)</t>
  </si>
  <si>
    <t>    Housing units with a mortgage (excluding units where SMOCAPI cannot be computed)</t>
  </si>
  <si>
    <t>        Less than 20.0 percent</t>
  </si>
  <si>
    <t>        20.0 to 24.9 percent</t>
  </si>
  <si>
    <t>        25.0 to 29.9 percent</t>
  </si>
  <si>
    <t>        30.0 to 34.9 percent</t>
  </si>
  <si>
    <t>        35.0 percent or more</t>
  </si>
  <si>
    <t>        Not computed</t>
  </si>
  <si>
    <t>    Housing unit without a mortgage (excluding units where SMOCAPI cannot be computed)</t>
  </si>
  <si>
    <t>        Less than 10.0 percent</t>
  </si>
  <si>
    <t>        10.0 to 14.9 percent</t>
  </si>
  <si>
    <t>        15.0 to 19.9 percent</t>
  </si>
  <si>
    <t>GROSS RENT</t>
  </si>
  <si>
    <t>    Occupied units paying rent</t>
  </si>
  <si>
    <t>        No rent paid</t>
  </si>
  <si>
    <t>GROSS RENT AS A PERCENTAGE OF HOUSEHOLD INCOME (GRAPI)</t>
  </si>
  <si>
    <t>    Occupied units paying rent (excluding units where GRAPI cannot be computed)</t>
  </si>
  <si>
    <t>        Less than 15.0 percent</t>
  </si>
  <si>
    <t>Census 2020 Total Housing Units</t>
  </si>
  <si>
    <t>Census 2020 Occupied Housing Units</t>
  </si>
  <si>
    <t>American Community Survey 2020</t>
  </si>
  <si>
    <t>Total:</t>
  </si>
  <si>
    <t>    White alone</t>
  </si>
  <si>
    <t>    Black or African American alone</t>
  </si>
  <si>
    <t>    American Indian and Alaska Native alone</t>
  </si>
  <si>
    <t>    Asian alone</t>
  </si>
  <si>
    <t>    Native Hawaiian and Other Pacific Islander alone</t>
  </si>
  <si>
    <t>    Some other race alone</t>
  </si>
  <si>
    <t>    Two or more races:</t>
  </si>
  <si>
    <t>        Two races including Some other race</t>
  </si>
  <si>
    <t>        Two races excluding Some other race, and three or more races</t>
  </si>
  <si>
    <t>Percentage</t>
  </si>
  <si>
    <t>    Not Hispanic or Latino</t>
  </si>
  <si>
    <t>    Hispanic or Latino:</t>
  </si>
  <si>
    <t>        Mexican</t>
  </si>
  <si>
    <t>        Puerto Rican</t>
  </si>
  <si>
    <t>        Cuban</t>
  </si>
  <si>
    <t>        Dominican (Dominican Republic)</t>
  </si>
  <si>
    <t>        Central American:</t>
  </si>
  <si>
    <t>            Costa Rican</t>
  </si>
  <si>
    <t>            Guatemalan</t>
  </si>
  <si>
    <t>            Honduran</t>
  </si>
  <si>
    <t>            Nicaraguan</t>
  </si>
  <si>
    <t>            Panamanian</t>
  </si>
  <si>
    <t>            Salvadoran</t>
  </si>
  <si>
    <t>            Other Central American</t>
  </si>
  <si>
    <t>        South American:</t>
  </si>
  <si>
    <t>            Argentinean</t>
  </si>
  <si>
    <t>            Bolivian</t>
  </si>
  <si>
    <t>            Chilean</t>
  </si>
  <si>
    <t>            Colombian</t>
  </si>
  <si>
    <t>            Ecuadorian</t>
  </si>
  <si>
    <t>            Paraguayan</t>
  </si>
  <si>
    <t>            Peruvian</t>
  </si>
  <si>
    <t>            Uruguayan</t>
  </si>
  <si>
    <t>            Venezuelan</t>
  </si>
  <si>
    <t>            Other South American</t>
  </si>
  <si>
    <t>        Other Hispanic or Latino:</t>
  </si>
  <si>
    <t>            Spaniard</t>
  </si>
  <si>
    <t>            Spanish</t>
  </si>
  <si>
    <t>            Spanish American</t>
  </si>
  <si>
    <t>            All other Hispanic or Latino</t>
  </si>
  <si>
    <t>        White alone</t>
  </si>
  <si>
    <t>        Black or African American alone</t>
  </si>
  <si>
    <t>        American Indian and Alaska Native alone</t>
  </si>
  <si>
    <t>        Asian alone</t>
  </si>
  <si>
    <t>        Native Hawaiian and Other Pacific Islander alone</t>
  </si>
  <si>
    <t>        Some other race alone</t>
  </si>
  <si>
    <t>        Two or more races:</t>
  </si>
  <si>
    <t>            Two races including Some other race</t>
  </si>
  <si>
    <t>            Two races excluding Some other race, and three or more races</t>
  </si>
  <si>
    <t>Hispanic Origin By Race</t>
  </si>
  <si>
    <t>Median age --</t>
  </si>
  <si>
    <t>    Total:</t>
  </si>
  <si>
    <t>        Same house 1 year ago</t>
  </si>
  <si>
    <t>        Moved within same county</t>
  </si>
  <si>
    <t>        Moved from different county within same state</t>
  </si>
  <si>
    <t>        Moved from different state</t>
  </si>
  <si>
    <t>        Moved from abroad</t>
  </si>
  <si>
    <t>MEDIAN AGE BY GEOGRAPHICAL MOBILITY IN THE PAST YEAR FOR CURRENT RESIDENCE IN THE UNITED STATES</t>
  </si>
  <si>
    <t>GEOGRAPHICAL MOBILITY IN THE PAST YEAR BY SEX FOR CURRENT RESIDENCE IN THE UNITED STATES</t>
  </si>
  <si>
    <t>Universe: Population 1 year and over in the United States</t>
  </si>
  <si>
    <t>    Male</t>
  </si>
  <si>
    <t>    Female</t>
  </si>
  <si>
    <t>    Same house 1 year ago:</t>
  </si>
  <si>
    <t>    Moved within same county:</t>
  </si>
  <si>
    <t>    Moved from different county within same state:</t>
  </si>
  <si>
    <t>    Moved from different state:</t>
  </si>
  <si>
    <t>    Moved from abroad:</t>
  </si>
  <si>
    <t>    Householder lived in owner-occupied housing units</t>
  </si>
  <si>
    <t>    Householder lived in renter-occupied housing units</t>
  </si>
  <si>
    <t>        Householder lived in owner-occupied housing units</t>
  </si>
  <si>
    <t>        Householder lived in renter-occupied housing units</t>
  </si>
  <si>
    <t>GEOGRAPHICAL MOBILITY IN THE PAST YEAR BY TENURE FOR CURRENT RESIDENCE IN THE UNITED STATES</t>
  </si>
  <si>
    <t>Universe: Population 1 year and over in households in the United States</t>
  </si>
  <si>
    <t>Owner Occupied Housing</t>
  </si>
  <si>
    <t>Renter Occupied Housing</t>
  </si>
  <si>
    <t>Moved from City of Portland to Scarborough</t>
  </si>
  <si>
    <t>Lived in Different House</t>
  </si>
  <si>
    <t>    Same house 1 year ago</t>
  </si>
  <si>
    <t>    Different house in United States 1 year ago:</t>
  </si>
  <si>
    <t>        Same city or town:</t>
  </si>
  <si>
    <t>            Same county</t>
  </si>
  <si>
    <t>            Different county (same state)</t>
  </si>
  <si>
    <t>        Elsewhere:</t>
  </si>
  <si>
    <t>            Different county:</t>
  </si>
  <si>
    <t>                Same state</t>
  </si>
  <si>
    <t>                Different state:</t>
  </si>
  <si>
    <t>                    Northeast</t>
  </si>
  <si>
    <t>                    Midwest</t>
  </si>
  <si>
    <t>                    South</t>
  </si>
  <si>
    <t>                    West</t>
  </si>
  <si>
    <t>    Abroad 1 year ago:</t>
  </si>
  <si>
    <t>        Puerto Rico</t>
  </si>
  <si>
    <t>        U.S. Island Areas</t>
  </si>
  <si>
    <t>        Foreign country</t>
  </si>
  <si>
    <t>GEOGRAPHICAL MOBILITY IN THE PAST YEAR FOR CURRENT RESIDENCE--STATE, COUNTY AND PLACE LEVEL IN THE UNITED STATES</t>
  </si>
  <si>
    <t>Total Population 1 year and older in Scarborough</t>
  </si>
  <si>
    <t>Pop moving around with in Scarborough</t>
  </si>
  <si>
    <t>Population living in a Different House 1 year ago</t>
  </si>
  <si>
    <t>Other Towns in Cumberland County</t>
  </si>
  <si>
    <t>Other Counties in Maine</t>
  </si>
  <si>
    <t>Different State</t>
  </si>
  <si>
    <t>Forein Country</t>
  </si>
  <si>
    <t xml:space="preserve">Total </t>
  </si>
  <si>
    <t>Percent of the Pop in a different house 1 year ago</t>
  </si>
  <si>
    <t>Scarborough Population living in a different house 1 year ago</t>
  </si>
  <si>
    <t>    Car, truck, or van:</t>
  </si>
  <si>
    <t>        Drove alone</t>
  </si>
  <si>
    <t>        Carpooled:</t>
  </si>
  <si>
    <t>            In 2-person carpool</t>
  </si>
  <si>
    <t>            In 3-person carpool</t>
  </si>
  <si>
    <t>            In 4-or-more-person carpool</t>
  </si>
  <si>
    <t>    Public transportation (excluding taxicab):</t>
  </si>
  <si>
    <t>        Bus</t>
  </si>
  <si>
    <t>        Subway or elevated rail</t>
  </si>
  <si>
    <t>        Long-distance train or commuter rail</t>
  </si>
  <si>
    <t>        Light rail, streetcar or trolley (carro público in Puerto Rico)</t>
  </si>
  <si>
    <t>        Ferryboat</t>
  </si>
  <si>
    <t>    Bicycle</t>
  </si>
  <si>
    <t>    Walked</t>
  </si>
  <si>
    <t>    Taxicab, motorcycle, or other means</t>
  </si>
  <si>
    <t>    Worked from home</t>
  </si>
  <si>
    <t>    Male:</t>
  </si>
  <si>
    <t>        Car, truck, or van:</t>
  </si>
  <si>
    <t>            Drove alone</t>
  </si>
  <si>
    <t>            Carpooled:</t>
  </si>
  <si>
    <t>                In 2-person carpool</t>
  </si>
  <si>
    <t>                In 3-person carpool</t>
  </si>
  <si>
    <t>                In 4-or-more-person carpool</t>
  </si>
  <si>
    <t>        Public transportation (excluding taxicab):</t>
  </si>
  <si>
    <t>            Bus</t>
  </si>
  <si>
    <t>            Subway or elevated rail</t>
  </si>
  <si>
    <t>            Long-distance train or commuter rail</t>
  </si>
  <si>
    <t>            Light rail, streetcar or trolley (carro público in Puerto Rico)</t>
  </si>
  <si>
    <t>            Ferryboat</t>
  </si>
  <si>
    <t>        Bicycle</t>
  </si>
  <si>
    <t>        Taxicab, motorcycle, or other means</t>
  </si>
  <si>
    <t>    Female:</t>
  </si>
  <si>
    <t> SEX OF WORKERS BY MEANS OF TRANSPORTATION TO WORK</t>
  </si>
  <si>
    <t>Universe: Workers 16 years and over</t>
  </si>
  <si>
    <t>    Living in the 12 selected states:</t>
  </si>
  <si>
    <t>        Worked in MCD of residence</t>
  </si>
  <si>
    <t>        Worked outside MCD of residence</t>
  </si>
  <si>
    <t>    Not living in the 12 selected states</t>
  </si>
  <si>
    <t>        Living in the 12 selected states:</t>
  </si>
  <si>
    <t>            Worked in MCD of residence</t>
  </si>
  <si>
    <t>            Worked outside MCD of residence</t>
  </si>
  <si>
    <t>        Not living in the 12 selected states</t>
  </si>
  <si>
    <t>SEX OF WORKERS BY PLACE OF WORK--MINOR CIVIL DIVISION LEVEL FOR 12 SELECTED STATES (CT, ME, MA, MI, MN, NH, NJ, NY, PA, RI, VT, WI)</t>
  </si>
  <si>
    <t>MCD - Minor Civil Division</t>
  </si>
  <si>
    <t>Scarborough is the Minor Civil Division</t>
  </si>
  <si>
    <t>    Living in a place:</t>
  </si>
  <si>
    <t>        Worked in place of residence</t>
  </si>
  <si>
    <t>        Worked outside place of residence</t>
  </si>
  <si>
    <t>    Not living in a place</t>
  </si>
  <si>
    <t>        Living in a place:</t>
  </si>
  <si>
    <t>            Worked in place of residence</t>
  </si>
  <si>
    <t>            Worked outside place of residence</t>
  </si>
  <si>
    <t>        Not living in a place</t>
  </si>
  <si>
    <t>SEX OF WORKERS BY PLACE OF WORK--PLACE LEVEL</t>
  </si>
  <si>
    <t>NOTE: Place refers to the Census Designated Place  which is Oak Hill, Not the actual place of residence as in Home.</t>
  </si>
  <si>
    <t>    Living in a principal city:</t>
  </si>
  <si>
    <t>        Worked in Metropolitan Statistical Area of residence:</t>
  </si>
  <si>
    <t>            Worked in a principal city</t>
  </si>
  <si>
    <t>            Worked outside any principal city</t>
  </si>
  <si>
    <t>        Worked in a different Metropolitan Statistical Area:</t>
  </si>
  <si>
    <t>        Worked in a Micropolitan Statistical Area:</t>
  </si>
  <si>
    <t>        Worked outside any Metropolitan or Micropolitan Statistical Area</t>
  </si>
  <si>
    <t>    Living outside any principal city:</t>
  </si>
  <si>
    <t>PLACE OF WORK FOR WORKERS 16 YEARS AND OVER--METROPOLITAN STATISTICAL AREA LEVEL</t>
  </si>
  <si>
    <t>Universe: Workers 16 years and over living in a metropolitan statistical area</t>
  </si>
  <si>
    <t>Work in City of Portland</t>
  </si>
  <si>
    <t>            Worked in a principal city (City of Portland, ME)</t>
  </si>
  <si>
    <t>    16 to 19 years</t>
  </si>
  <si>
    <t>    20 to 24 years</t>
  </si>
  <si>
    <t>    25 to 44 years</t>
  </si>
  <si>
    <t>    45 to 54 years</t>
  </si>
  <si>
    <t>    55 to 59 years</t>
  </si>
  <si>
    <t>    60 to 64 years</t>
  </si>
  <si>
    <t>Age of Workers</t>
  </si>
  <si>
    <t>Worked from Home</t>
  </si>
  <si>
    <t>Total Workers</t>
  </si>
  <si>
    <t>    Private for-profit wage and salary workers:</t>
  </si>
  <si>
    <t>        Employee of private company workers</t>
  </si>
  <si>
    <t>        Self-employed in own incorporated business workers</t>
  </si>
  <si>
    <t>    Private not-for-profit wage and salary workers</t>
  </si>
  <si>
    <t>    Local government workers</t>
  </si>
  <si>
    <t>    State government workers</t>
  </si>
  <si>
    <t>    Federal government workers</t>
  </si>
  <si>
    <t>    Self-employed in own not incorporated business workers</t>
  </si>
  <si>
    <t>    Unpaid family workers</t>
  </si>
  <si>
    <t>MEANS OF TRANSPORTATION TO WORK BY CLASS OF WORKER</t>
  </si>
  <si>
    <t>Total Self Employed</t>
  </si>
  <si>
    <t>    Self-employed in own incorporated business workers</t>
  </si>
  <si>
    <t>For Jobs in Scarborough</t>
  </si>
  <si>
    <t>Total Workers by Workplace Geography</t>
  </si>
  <si>
    <t>Car, truck or van</t>
  </si>
  <si>
    <t xml:space="preserve">   Drove Alone</t>
  </si>
  <si>
    <t xml:space="preserve">   Carpooled</t>
  </si>
  <si>
    <t>Public Transportation</t>
  </si>
  <si>
    <t>Walked</t>
  </si>
  <si>
    <t>Bicycle</t>
  </si>
  <si>
    <t>Other means</t>
  </si>
  <si>
    <t>MEANS OF TRANSPORTATION TO WORK BY AGE FOR WORKPLACE GEOGRAPHY</t>
  </si>
  <si>
    <t>Median Age for Workplace Geography</t>
  </si>
  <si>
    <t>Median Earnings for past 12 months for workforce geography</t>
  </si>
  <si>
    <t>Median Earnings of those who worked from home</t>
  </si>
  <si>
    <t>Median Earnings of those on Public Transporation</t>
  </si>
  <si>
    <t>Poverty Status of workers by workplace geography</t>
  </si>
  <si>
    <t>Below 100% of poverty level</t>
  </si>
  <si>
    <t>100 to 149% of Poverty Level</t>
  </si>
  <si>
    <t>    Management, business, science, and arts occupations</t>
  </si>
  <si>
    <t>    Service occupations</t>
  </si>
  <si>
    <t>    Sales and office occupations</t>
  </si>
  <si>
    <t>    Natural resources, construction, and maintenance occupations</t>
  </si>
  <si>
    <t>    Production, transportation, and material moving occupations</t>
  </si>
  <si>
    <t>    Military specific occupations</t>
  </si>
  <si>
    <t>MEANS OF TRANSPORTATION TO WORK BY OCCUPATION FOR WORKPLACE GEOGRAPHY</t>
  </si>
  <si>
    <t>workers living in Scarborough</t>
  </si>
  <si>
    <t>Workers working in Scarborough</t>
  </si>
  <si>
    <t>    Agriculture, forestry, fishing and hunting, and mining</t>
  </si>
  <si>
    <t>    Construction</t>
  </si>
  <si>
    <t>    Manufacturing</t>
  </si>
  <si>
    <t>    Wholesale trade</t>
  </si>
  <si>
    <t>    Retail trade</t>
  </si>
  <si>
    <t>    Transportation and warehousing, and utilities</t>
  </si>
  <si>
    <t>    Information</t>
  </si>
  <si>
    <t>    Finance and insurance, and real estate and rental and leasing</t>
  </si>
  <si>
    <t>    Professional, scientific, and management, and administrative and waste management services</t>
  </si>
  <si>
    <t>    Educational services, and health care and social assistance</t>
  </si>
  <si>
    <t>    Arts, entertainment, and recreation, and accommodation and food services</t>
  </si>
  <si>
    <t>    Other services (except public administration)</t>
  </si>
  <si>
    <t>    Public administration</t>
  </si>
  <si>
    <t>    Armed forces</t>
  </si>
  <si>
    <t>Workers in Scaarborough (Jobs)</t>
  </si>
  <si>
    <t>    In households:</t>
  </si>
  <si>
    <t>        Under 3 years</t>
  </si>
  <si>
    <t>        3 and 4 years</t>
  </si>
  <si>
    <t>        5 years</t>
  </si>
  <si>
    <t>        6 to 8 years</t>
  </si>
  <si>
    <t>        9 to 11 years</t>
  </si>
  <si>
    <t>        12 to 14 years</t>
  </si>
  <si>
    <t>        15 to 17 years</t>
  </si>
  <si>
    <t>    In group quarters</t>
  </si>
  <si>
    <t>POPULATION UNDER 18 YEARS BY AGE</t>
  </si>
  <si>
    <t>Universe: Population under 18 years</t>
  </si>
  <si>
    <t>    In married-couple families:</t>
  </si>
  <si>
    <t>        6 to 11 years</t>
  </si>
  <si>
    <t>        12 to 17 years</t>
  </si>
  <si>
    <t>    In other families:</t>
  </si>
  <si>
    <t>        Male householder, no spouse present:</t>
  </si>
  <si>
    <t>            Under 3 years</t>
  </si>
  <si>
    <t>            3 and 4 years</t>
  </si>
  <si>
    <t>            5 years</t>
  </si>
  <si>
    <t>            6 to 11 years</t>
  </si>
  <si>
    <t>            12 to 17 years</t>
  </si>
  <si>
    <t>        Female householder, no spouse present:</t>
  </si>
  <si>
    <t>OWN CHILDREN UNDER 18 YEARS BY FAMILY TYPE AND AGE</t>
  </si>
  <si>
    <t>Universe: Own children under 18 years</t>
  </si>
  <si>
    <t>    Married-couple household</t>
  </si>
  <si>
    <t>    Cohabiting couple household</t>
  </si>
  <si>
    <t>    In male householder, no spouse/partner present household</t>
  </si>
  <si>
    <t>    In female householder, no spouse/partner present household</t>
  </si>
  <si>
    <t>HOUSEHOLD TYPE FOR CHILDREN UNDER 18 YEARS IN HOUSEHOLDS (EXCLUDING HOUSEHOLDERS, SPOUSES, AND UNMARRIED PARTNERS)</t>
  </si>
  <si>
    <t>Universe: Population under 18 years in households (excluding householders, spouses, and unmarried partners)</t>
  </si>
  <si>
    <t>        Householder:</t>
  </si>
  <si>
    <t>            Male:</t>
  </si>
  <si>
    <t>                Living alone</t>
  </si>
  <si>
    <t>                Not living alone</t>
  </si>
  <si>
    <t>            Female:</t>
  </si>
  <si>
    <t>        Opposite-sex spouse</t>
  </si>
  <si>
    <t>        Same-sex spouse</t>
  </si>
  <si>
    <t>        Opposite-sex unmarried partner</t>
  </si>
  <si>
    <t>        Same-sex unmarried partner</t>
  </si>
  <si>
    <t>        Child:</t>
  </si>
  <si>
    <t>            Biological child</t>
  </si>
  <si>
    <t>            Adopted child</t>
  </si>
  <si>
    <t>            Stepchild</t>
  </si>
  <si>
    <t>        Grandchild</t>
  </si>
  <si>
    <t>        Brother or sister</t>
  </si>
  <si>
    <t>        Parent</t>
  </si>
  <si>
    <t>        Parent-in-law</t>
  </si>
  <si>
    <t>        Son-in-law or daughter-in-law</t>
  </si>
  <si>
    <t>        Foster child</t>
  </si>
  <si>
    <t> HOUSEHOLD TYPE (INCLUDING LIVING ALONE) BY RELATIONSHIP</t>
  </si>
  <si>
    <t>Universe: Total population</t>
  </si>
  <si>
    <t>        In family households:</t>
  </si>
  <si>
    <t>            Householder:</t>
  </si>
  <si>
    <t>                Male</t>
  </si>
  <si>
    <t>                Female</t>
  </si>
  <si>
    <t>            Spouse</t>
  </si>
  <si>
    <t>            Parent</t>
  </si>
  <si>
    <t>            Parent-in-law</t>
  </si>
  <si>
    <t>            Other relatives</t>
  </si>
  <si>
    <t>            Nonrelatives</t>
  </si>
  <si>
    <t>        In nonfamily households:</t>
  </si>
  <si>
    <t>                Male:</t>
  </si>
  <si>
    <t>                    Living alone</t>
  </si>
  <si>
    <t>                    Not living alone</t>
  </si>
  <si>
    <t>                Female:</t>
  </si>
  <si>
    <t>RELATIONSHIP BY HOUSEHOLD TYPE (INCLUDING LIVING ALONE) FOR THE POPULATION 65 YEARS AND OVER</t>
  </si>
  <si>
    <t>Universe: Population 65 years and over</t>
  </si>
  <si>
    <t>    Lives alone</t>
  </si>
  <si>
    <t>    Householder living with spouse or spouse of householder</t>
  </si>
  <si>
    <t>    Householder living with unmarried partner or unmarried partner of householder</t>
  </si>
  <si>
    <t>    Child of householder</t>
  </si>
  <si>
    <t>    Other relatives</t>
  </si>
  <si>
    <t>    Other nonrelatives</t>
  </si>
  <si>
    <t>    18 to 34 years:</t>
  </si>
  <si>
    <t>        Lives alone</t>
  </si>
  <si>
    <t>        Householder living with spouse or spouse of householder</t>
  </si>
  <si>
    <t>        Householder living with unmarried partner or unmarried partner of householder</t>
  </si>
  <si>
    <t>        Child of householder</t>
  </si>
  <si>
    <t>    35 to 64 years:</t>
  </si>
  <si>
    <t>    65 years and over:</t>
  </si>
  <si>
    <t>Universe: Population 18 years and over in households</t>
  </si>
  <si>
    <t>    Family households:</t>
  </si>
  <si>
    <t>        Married-couple family</t>
  </si>
  <si>
    <t>        Other family:</t>
  </si>
  <si>
    <t>            Male householder, no spouse present</t>
  </si>
  <si>
    <t>            Female householder, no spouse present</t>
  </si>
  <si>
    <t>    Nonfamily households:</t>
  </si>
  <si>
    <t>        Householder living alone</t>
  </si>
  <si>
    <t>        Householder not living alone</t>
  </si>
  <si>
    <t>HOUSEHOLD TYPE (INCLUDING LIVING ALONE)</t>
  </si>
  <si>
    <t>Universe: Households</t>
  </si>
  <si>
    <t>    In family households:</t>
  </si>
  <si>
    <t>        In married-couple family:</t>
  </si>
  <si>
    <t>            Relatives</t>
  </si>
  <si>
    <t>        In male householder, no spouse present, family:</t>
  </si>
  <si>
    <t>        In female householder, no spouse present, family:</t>
  </si>
  <si>
    <t>    In nonfamily households</t>
  </si>
  <si>
    <t>HOUSEHOLD TYPE BY RELATIVES AND NONRELATIVES FOR POPULATION IN HOUSEHOLDS</t>
  </si>
  <si>
    <t>Universe: Population in households</t>
  </si>
  <si>
    <t>    Married-couple family:</t>
  </si>
  <si>
    <t>        With own children of the householder under 18 years:</t>
  </si>
  <si>
    <t>            Under 6 years only</t>
  </si>
  <si>
    <t>            Under 6 years and 6 to 17 years</t>
  </si>
  <si>
    <t>            6 to 17 years only</t>
  </si>
  <si>
    <t>        No own children of the householder under 18 years</t>
  </si>
  <si>
    <t>    Other family:</t>
  </si>
  <si>
    <t>            With own children of the householder under 18 years:</t>
  </si>
  <si>
    <t>                Under 6 years only</t>
  </si>
  <si>
    <t>                Under 6 years and 6 to 17 years</t>
  </si>
  <si>
    <t>                6 to 17 years only</t>
  </si>
  <si>
    <t>            No own children of the householder under 18 years</t>
  </si>
  <si>
    <t>FAMILY TYPE BY PRESENCE AND AGE OF OWN CHILDREN UNDER 18 YEARS</t>
  </si>
  <si>
    <t>Universe: Families</t>
  </si>
  <si>
    <t>    Households with one or more people under 18 years:</t>
  </si>
  <si>
    <t>        Family households:</t>
  </si>
  <si>
    <t>            Married-couple family</t>
  </si>
  <si>
    <t>            Other family:</t>
  </si>
  <si>
    <t>                Male householder, no spouse present</t>
  </si>
  <si>
    <t>                Female householder, no spouse present</t>
  </si>
  <si>
    <t>        Nonfamily households:</t>
  </si>
  <si>
    <t>            Male householder</t>
  </si>
  <si>
    <t>            Female householder</t>
  </si>
  <si>
    <t>    Households with no people under 18 years:</t>
  </si>
  <si>
    <t>HOUSEHOLDS BY PRESENCE OF PEOPLE UNDER 18 YEARS BY HOUSEHOLD TYPE</t>
  </si>
  <si>
    <t>    Male householder:</t>
  </si>
  <si>
    <t>        Living alone:</t>
  </si>
  <si>
    <t>            Householder 15 to 64 years</t>
  </si>
  <si>
    <t>            Householder 65 years and over</t>
  </si>
  <si>
    <t>        Not living alone:</t>
  </si>
  <si>
    <t>    Female householder:</t>
  </si>
  <si>
    <t>NONFAMILY HOUSEHOLDS BY SEX OF HOUSEHOLDER BY LIVING ALONE BY AGE OF HOUSEHOLDER</t>
  </si>
  <si>
    <t>Universe: Nonfamily households</t>
  </si>
  <si>
    <t>        Married-couple family:</t>
  </si>
  <si>
    <t>            1-unit structures</t>
  </si>
  <si>
    <t>            2-or-more-unit structures</t>
  </si>
  <si>
    <t>            Mobile homes and all other types of units</t>
  </si>
  <si>
    <t>            Male householder, no spouse present:</t>
  </si>
  <si>
    <t>                1-unit structures</t>
  </si>
  <si>
    <t>                2-or-more-unit structures</t>
  </si>
  <si>
    <t>                Mobile homes and all other types of units</t>
  </si>
  <si>
    <t>            Female householder, no spouse present:</t>
  </si>
  <si>
    <t>        1-unit structures</t>
  </si>
  <si>
    <t>        2-or-more-unit structures</t>
  </si>
  <si>
    <t>        Mobile homes and all other types of units</t>
  </si>
  <si>
    <t>NOTE: Census 2020 Households</t>
  </si>
  <si>
    <t>1-unit structures</t>
  </si>
  <si>
    <t>2 or more units per structure</t>
  </si>
  <si>
    <t>All other types of units</t>
  </si>
  <si>
    <t>    Married-couple household:</t>
  </si>
  <si>
    <t>        With children of the householder under 18 years</t>
  </si>
  <si>
    <t>        With no children of the householder under 18 years</t>
  </si>
  <si>
    <t>    Cohabiting couple household:</t>
  </si>
  <si>
    <t>    Female householder, no spouse or partner present:</t>
  </si>
  <si>
    <t>        Living alone</t>
  </si>
  <si>
    <t>        With relatives, no children of the householder under 18 years</t>
  </si>
  <si>
    <t>        With only nonrelatives present</t>
  </si>
  <si>
    <t>    Male householder, no spouse or partner present:</t>
  </si>
  <si>
    <t>    Women who had a birth in the past 12 months:</t>
  </si>
  <si>
    <t>        Now married (including separated and spouse absent):</t>
  </si>
  <si>
    <t>            15 to 19 years old</t>
  </si>
  <si>
    <t>            20 to 34 years old</t>
  </si>
  <si>
    <t>            35 to 50 years old</t>
  </si>
  <si>
    <t>        Unmarried (never married, widowed, and divorced):</t>
  </si>
  <si>
    <t>    Women who did not have a birth in the past 12 months:</t>
  </si>
  <si>
    <t>WOMEN 15 TO 50 YEARS WHO HAD A BIRTH IN THE PAST 12 MONTHS BY MARITAL STATUS AND AGE</t>
  </si>
  <si>
    <t>Universe: Women 15 to 50 years</t>
  </si>
  <si>
    <t>            In labor force</t>
  </si>
  <si>
    <t>            Not in labor force</t>
  </si>
  <si>
    <t>        Unmarried (never married, widowed and divorced):</t>
  </si>
  <si>
    <t> WOMEN 16 TO 50 YEARS WHO HAD A BIRTH IN THE PAST 12 MONTHS BY MARITAL STATUS AND LABOR FORCE STATUS</t>
  </si>
  <si>
    <t>Universe: Women 16 to 50 years</t>
  </si>
  <si>
    <t>    Enrolled in school:</t>
  </si>
  <si>
    <t>        Enrolled in nursery school, preschool</t>
  </si>
  <si>
    <t>        Enrolled in kindergarten</t>
  </si>
  <si>
    <t>        Enrolled in grade 1 to grade 4</t>
  </si>
  <si>
    <t>        Enrolled in grade 5 to grade 8</t>
  </si>
  <si>
    <t>        Enrolled in grade 9 to grade 12</t>
  </si>
  <si>
    <t>        Enrolled in college, undergraduate years</t>
  </si>
  <si>
    <t>        Graduate or professional school</t>
  </si>
  <si>
    <t>    Not enrolled in school</t>
  </si>
  <si>
    <t>SCHOOL ENROLLMENT BY LEVEL OF SCHOOL FOR THE POPULATION 3 YEARS AND OVER</t>
  </si>
  <si>
    <t>Universe: Population 3 years and over</t>
  </si>
  <si>
    <t>Grades K-12</t>
  </si>
  <si>
    <t>Actual Enrollment from Scarborough Schools:</t>
  </si>
  <si>
    <t>Scarborough School Enrollment May 2020</t>
  </si>
  <si>
    <t>Out of District</t>
  </si>
  <si>
    <t>        Enrolled in grade 1 to grade 2</t>
  </si>
  <si>
    <t xml:space="preserve">        Enrolled in Grades 3 to 4</t>
  </si>
  <si>
    <t>Kindergarten Difference</t>
  </si>
  <si>
    <t>Grades 1-4</t>
  </si>
  <si>
    <t>Grades 5 to 8</t>
  </si>
  <si>
    <t>Grades 9 to 12</t>
  </si>
  <si>
    <t>Total Difference</t>
  </si>
  <si>
    <t>Note: Census numbers include public and private school enrollments</t>
  </si>
  <si>
    <t>Census Enrollment by sector</t>
  </si>
  <si>
    <t>        Enrolled in school:</t>
  </si>
  <si>
    <t>            Enrolled in nursery school, preschool:</t>
  </si>
  <si>
    <t>                Public school</t>
  </si>
  <si>
    <t>                Private school</t>
  </si>
  <si>
    <t>            Enrolled in kindergarten:</t>
  </si>
  <si>
    <t>            Enrolled in grade 1 to grade 4:</t>
  </si>
  <si>
    <t>            Enrolled in grade 5 to grade 8:</t>
  </si>
  <si>
    <t>            Enrolled in grade 9 to grade 12:</t>
  </si>
  <si>
    <t>            Enrolled in college undergraduate years:</t>
  </si>
  <si>
    <t>            Enrolled in graduate or professional school:</t>
  </si>
  <si>
    <t>        Not enrolled in school</t>
  </si>
  <si>
    <t>SEX BY SCHOOL ENROLLMENT BY LEVEL OF SCHOOL BY TYPE OF SCHOOL FOR THE POPULATION 3 YEARS AND OVER</t>
  </si>
  <si>
    <t xml:space="preserve">Total Enrollment by Grade </t>
  </si>
  <si>
    <t>Enrollment in Private Sector</t>
  </si>
  <si>
    <t>Defference between Total Census Enrollment and School Enrollment</t>
  </si>
  <si>
    <t>Total</t>
  </si>
  <si>
    <t>Public Only</t>
  </si>
  <si>
    <t>        Enrolled in public college or graduate school:</t>
  </si>
  <si>
    <t>            15 to 17 years</t>
  </si>
  <si>
    <t>            18 to 24 years</t>
  </si>
  <si>
    <t>            25 to 34 years</t>
  </si>
  <si>
    <t>            35 years and over</t>
  </si>
  <si>
    <t>        Enrolled in private college or graduate school:</t>
  </si>
  <si>
    <t>        Not enrolled in college or graduate school:</t>
  </si>
  <si>
    <t>SEX BY COLLEGE OR GRADUATE SCHOOL ENROLLMENT BY TYPE OF SCHOOL BY AGE FOR THE POPULATION 15 YEARS AND OVER</t>
  </si>
  <si>
    <t>Universe: Population 15 years and over</t>
  </si>
  <si>
    <t>            Employed</t>
  </si>
  <si>
    <t>            Unemployed</t>
  </si>
  <si>
    <t>        Not enrolled in school:</t>
  </si>
  <si>
    <t>            High school graduate (includes equivalency):</t>
  </si>
  <si>
    <t>                Not in labor force</t>
  </si>
  <si>
    <t>            Not high school graduate:</t>
  </si>
  <si>
    <t>SEX BY SCHOOL ENROLLMENT BY EDUCATIONAL ATTAINMENT BY EMPLOYMENT STATUS FOR THE POPULATION 16 TO 19 YEARS</t>
  </si>
  <si>
    <t>    Income in the past 12 months below the poverty level:</t>
  </si>
  <si>
    <t>            Enrolled in nursery school, preschool</t>
  </si>
  <si>
    <t>            Enrolled in kindergarten</t>
  </si>
  <si>
    <t>            Enrolled in grade 1 to grade 4</t>
  </si>
  <si>
    <t>            Enrolled in grade 5 to grade 8</t>
  </si>
  <si>
    <t>            Enrolled in grade 9 to grade 12</t>
  </si>
  <si>
    <t>            Enrolled in college undergraduate years</t>
  </si>
  <si>
    <t>            Enrolled in graduate or professional school</t>
  </si>
  <si>
    <t>    Income in the past 12 months at or above the poverty level:</t>
  </si>
  <si>
    <t> POVERTY STATUS IN THE PAST 12 MONTHS BY SCHOOL ENROLLMENT BY LEVEL OF SCHOOL FOR THE POPULATION 3 YEARS AND OVER</t>
  </si>
  <si>
    <t>Universe: Population 3 years and over for whom poverty status is determined</t>
  </si>
  <si>
    <t>        Enrolled in grade 1</t>
  </si>
  <si>
    <t>        Enrolled in grade 2</t>
  </si>
  <si>
    <t>        Enrolled in grade 3</t>
  </si>
  <si>
    <t>        Enrolled in grade 4</t>
  </si>
  <si>
    <t>        Enrolled in grade 5</t>
  </si>
  <si>
    <t>        Enrolled in grade 6</t>
  </si>
  <si>
    <t>        Enrolled in grade 7</t>
  </si>
  <si>
    <t>        Enrolled in grade 8</t>
  </si>
  <si>
    <t>        Enrolled in grade 9</t>
  </si>
  <si>
    <t>        Enrolled in grade 10</t>
  </si>
  <si>
    <t>        Enrolled in grade 11</t>
  </si>
  <si>
    <t>        Enrolled in grade 12</t>
  </si>
  <si>
    <t> SCHOOL ENROLLMENT BY DETAILED LEVEL OF SCHOOL FOR THE POPULATION 3 YEARS AND OVER</t>
  </si>
  <si>
    <t>Scarborough Schools</t>
  </si>
  <si>
    <t>        18 to 24 years:</t>
  </si>
  <si>
    <t>            Less than 9th grade</t>
  </si>
  <si>
    <t>            9th to 12th grade, no diploma</t>
  </si>
  <si>
    <t>            High school graduate (includes equivalency)</t>
  </si>
  <si>
    <t>            Some college, no degree</t>
  </si>
  <si>
    <t>            Associate's degree</t>
  </si>
  <si>
    <t>            Bachelor's degree</t>
  </si>
  <si>
    <t>            Graduate or professional degree</t>
  </si>
  <si>
    <t>        25 to 34 years:</t>
  </si>
  <si>
    <t>        35 to 44 years:</t>
  </si>
  <si>
    <t>        45 to 64 years:</t>
  </si>
  <si>
    <t>        65 years and over:</t>
  </si>
  <si>
    <t>SEX BY AGE BY EDUCATIONAL ATTAINMENT FOR THE POPULATION 18 YEARS AND OVER</t>
  </si>
  <si>
    <t>Universe: Population 18 years and over</t>
  </si>
  <si>
    <t>        No schooling completed</t>
  </si>
  <si>
    <t>        Nursery to 4th grade</t>
  </si>
  <si>
    <t>        5th and 6th grade</t>
  </si>
  <si>
    <t>        7th and 8th grade</t>
  </si>
  <si>
    <t>        9th grade</t>
  </si>
  <si>
    <t>        10th grade</t>
  </si>
  <si>
    <t>        11th grade</t>
  </si>
  <si>
    <t>        12th grade, no diploma</t>
  </si>
  <si>
    <t>        Some college, less than 1 year</t>
  </si>
  <si>
    <t>        Some college, 1 or more years, no degree</t>
  </si>
  <si>
    <t>        Master's degree</t>
  </si>
  <si>
    <t>        Professional school degree</t>
  </si>
  <si>
    <t>        Doctorate degree</t>
  </si>
  <si>
    <t>SEX BY EDUCATIONAL ATTAINMENT FOR THE POPULATION 25 YEARS AND OVER</t>
  </si>
  <si>
    <t>Universe: Population 25 years and over</t>
  </si>
  <si>
    <t>    Income in the past 12 months below poverty level:</t>
  </si>
  <si>
    <t>        Male:</t>
  </si>
  <si>
    <t>            Under 5 years</t>
  </si>
  <si>
    <t>            12 to 14 years</t>
  </si>
  <si>
    <t>            15 years</t>
  </si>
  <si>
    <t>            16 and 17 years</t>
  </si>
  <si>
    <t>            35 to 44 years</t>
  </si>
  <si>
    <t>            45 to 54 years</t>
  </si>
  <si>
    <t>            55 to 64 years</t>
  </si>
  <si>
    <t>            65 to 74 years</t>
  </si>
  <si>
    <t>            75 years and over</t>
  </si>
  <si>
    <t>        Female:</t>
  </si>
  <si>
    <t>    Income in the past 12 months at or above poverty level:</t>
  </si>
  <si>
    <t>POVERTY STATUS IN THE PAST 12 MONTHS BY SEX BY AGE</t>
  </si>
  <si>
    <t>Universe: Population for whom poverty status is determined</t>
  </si>
  <si>
    <t>    Less than $10,000</t>
  </si>
  <si>
    <t>    $10,000 to $14,999</t>
  </si>
  <si>
    <t>    $15,000 to $19,999</t>
  </si>
  <si>
    <t>    $20,000 to $24,999</t>
  </si>
  <si>
    <t>    $25,000 to $29,999</t>
  </si>
  <si>
    <t>    $30,000 to $34,999</t>
  </si>
  <si>
    <t>    $35,000 to $39,999</t>
  </si>
  <si>
    <t>    $40,000 to $44,999</t>
  </si>
  <si>
    <t>    $45,000 to $49,999</t>
  </si>
  <si>
    <t>    $50,000 to $59,999</t>
  </si>
  <si>
    <t>    $60,000 to $74,999</t>
  </si>
  <si>
    <t>    $75,000 to $99,999</t>
  </si>
  <si>
    <t>    $100,000 to $124,999</t>
  </si>
  <si>
    <t>    $125,000 to $149,999</t>
  </si>
  <si>
    <t>    $150,000 to $199,999</t>
  </si>
  <si>
    <t>    $200,000 or more</t>
  </si>
  <si>
    <t>HOUSEHOLD INCOME IN THE PAST 12 MONTHS (IN 2020 INFLATION-ADJUSTED DOLLARS)</t>
  </si>
  <si>
    <t>MEDIAN HOUSEHOLD INCOME IN THE PAST 12 MONTHS (IN 2020 INFLATION-ADJUSTED DOLLARS)</t>
  </si>
  <si>
    <t>Median household income in the past 12 months (in 2020 inflation-adjusted dollars)</t>
  </si>
  <si>
    <t>    With retirement income</t>
  </si>
  <si>
    <t>    No retirement income</t>
  </si>
  <si>
    <t>RETIREMENT INCOME IN THE PAST 12 MONTHS FOR HOUSEHOLDS</t>
  </si>
  <si>
    <t>Median family income in the past 12 months (in 2020 inflation-adjusted dollars)</t>
  </si>
  <si>
    <t>MEDIAN FAMILY INCOME IN THE PAST 12 MONTHS (IN 2020 INFLATION-ADJUSTED DOLLARS)</t>
  </si>
  <si>
    <t>Median family income in the past 12 months (in 2020 inflation-adjusted dollars) --</t>
  </si>
  <si>
    <t>    With own children of the householder under 18 years</t>
  </si>
  <si>
    <t>    No own children of the householder under 18 years</t>
  </si>
  <si>
    <t>MEDIAN FAMILY INCOME IN THE PAST 12 MONTHS (IN 2020 INFLATION-ADJUSTED DOLLARS) BY PRESENCE OF OWN CHILDREN UNDER 18 YEARS</t>
  </si>
  <si>
    <t>Median nonfamily household income in the past 12 months (in 2020 inflation-adjusted dollars)</t>
  </si>
  <si>
    <t>MEDIAN NONFAMILY HOUSEHOLD INCOME IN THE PAST 12 MONTHS (IN 2020 INFLATION-ADJUSTED DOLLARS)</t>
  </si>
  <si>
    <t>Per capita income in the past 12 months (in 2020 inflation-adjusted dollars)</t>
  </si>
  <si>
    <t>PER CAPITA INCOME IN THE PAST 12 MONTHS (IN 2020 INFLATION-ADJUSTED DOLLARS)</t>
  </si>
  <si>
    <t>    Veteran</t>
  </si>
  <si>
    <t>    Nonveteran</t>
  </si>
  <si>
    <t>        Veteran</t>
  </si>
  <si>
    <t>        Nonveteran</t>
  </si>
  <si>
    <t>        18 to 34 years:</t>
  </si>
  <si>
    <t>            Veteran</t>
  </si>
  <si>
    <t>            Nonveteran</t>
  </si>
  <si>
    <t>        35 to 54 years:</t>
  </si>
  <si>
    <t>        55 to 64 years:</t>
  </si>
  <si>
    <t>        65 to 74 years:</t>
  </si>
  <si>
    <t>        75 years and over:</t>
  </si>
  <si>
    <t>SEX BY AGE BY VETERAN STATUS FOR THE CIVILIAN POPULATION 18 YEARS AND OVER</t>
  </si>
  <si>
    <t>Universe: Civilian population 18 years and over</t>
  </si>
  <si>
    <t>    Gulf War (9/2001 or later), no Gulf War (8/1990 to 8/2001), no Vietnam Era</t>
  </si>
  <si>
    <t>    Gulf War (9/2001 or later) and Gulf War (8/1990 to 8/2001), no Vietnam Era</t>
  </si>
  <si>
    <t>    Gulf War (9/2001 or later), and Gulf War (8/1990 to 8/2001), and Vietnam Era</t>
  </si>
  <si>
    <t>    Gulf War (8/1990 to 8/2001), no Vietnam Era</t>
  </si>
  <si>
    <t>    Gulf War (8/1990 to 8/2001) and Vietnam Era</t>
  </si>
  <si>
    <t>    Vietnam Era, no Korean War, no World War II</t>
  </si>
  <si>
    <t>    Vietnam Era and Korean War, no World War II</t>
  </si>
  <si>
    <t>    Vietnam Era and Korean War and World War II</t>
  </si>
  <si>
    <t>    Korean War, no Vietnam Era, no World War II</t>
  </si>
  <si>
    <t>    Korean War and World War II, no Vietnam Era</t>
  </si>
  <si>
    <t>    World War II, no Korean War, no Vietnam Era</t>
  </si>
  <si>
    <t>    Between Gulf War and Vietnam Era only</t>
  </si>
  <si>
    <t>    Between Vietnam Era and Korean War only</t>
  </si>
  <si>
    <t>    Between Korean War and World War II only</t>
  </si>
  <si>
    <t>    Pre-World War II only</t>
  </si>
  <si>
    <t>PERIOD OF MILITARY SERVICE FOR CIVILIAN VETERANS 18 YEARS AND OVER</t>
  </si>
  <si>
    <t>Universe: Civilian veterans 18 years and over</t>
  </si>
  <si>
    <t>        16 to 19 years:</t>
  </si>
  <si>
    <t>            In labor force:</t>
  </si>
  <si>
    <t>                In Armed Forces</t>
  </si>
  <si>
    <t>                Civilian:</t>
  </si>
  <si>
    <t>                    Employed</t>
  </si>
  <si>
    <t>                    Unemployed</t>
  </si>
  <si>
    <t>        20 and 21 years:</t>
  </si>
  <si>
    <t>        22 to 24 years:</t>
  </si>
  <si>
    <t>        25 to 29 years:</t>
  </si>
  <si>
    <t>        30 to 34 years:</t>
  </si>
  <si>
    <t>        45 to 54 years:</t>
  </si>
  <si>
    <t>        55 to 59 years:</t>
  </si>
  <si>
    <t>        60 and 61 years:</t>
  </si>
  <si>
    <t>        62 to 64 years:</t>
  </si>
  <si>
    <t>        65 to 69 years:</t>
  </si>
  <si>
    <t>        70 to 74 years:</t>
  </si>
  <si>
    <t>SEX BY AGE BY EMPLOYMENT STATUS FOR THE POPULATION 16 YEARS AND OVER</t>
  </si>
  <si>
    <t>Universe: Population 16 years and over</t>
  </si>
  <si>
    <t>Median age--</t>
  </si>
  <si>
    <t>MEDIAN AGE BY SEX FOR WORKERS 16 TO 64 YEARS</t>
  </si>
  <si>
    <t>Universe: Population 16 to 64 years who have worked in the past 12 months</t>
  </si>
  <si>
    <t>    In labor force:</t>
  </si>
  <si>
    <t>        Civilian labor force:</t>
  </si>
  <si>
    <t>        Armed Forces</t>
  </si>
  <si>
    <t>    Not in labor force</t>
  </si>
  <si>
    <t>EMPLOYMENT STATUS FOR THE POPULATION 16 YEARS AND OVER</t>
  </si>
  <si>
    <t>    16 to 19 years:</t>
  </si>
  <si>
    <t>        Worked in the past 12 months:</t>
  </si>
  <si>
    <t>            Worked full-time, year-round</t>
  </si>
  <si>
    <t>            Worked less than full-time, year-round</t>
  </si>
  <si>
    <t>        Did not work in the past 12 months</t>
  </si>
  <si>
    <t>    20 to 24 years:</t>
  </si>
  <si>
    <t>    25 to 44 years:</t>
  </si>
  <si>
    <t>    45 to 54 years:</t>
  </si>
  <si>
    <t>    55 to 64 years:</t>
  </si>
  <si>
    <t>    65 to 69 years:</t>
  </si>
  <si>
    <t>    70 years and over:</t>
  </si>
  <si>
    <t>FULL-TIME, YEAR-ROUND WORK STATUS IN THE PAST 12 MONTHS BY AGE FOR THE POPULATION 16 YEARS AND OVER
Universe: Population 16 years and over</t>
  </si>
  <si>
    <t>    Management, business, science, and arts occupations:</t>
  </si>
  <si>
    <t>        Management, business, and financial occupations:</t>
  </si>
  <si>
    <t>            Management occupations</t>
  </si>
  <si>
    <t>            Business and financial operations occupations</t>
  </si>
  <si>
    <t>        Computer, engineering, and science occupations:</t>
  </si>
  <si>
    <t>            Computer and mathematical occupations</t>
  </si>
  <si>
    <t>            Architecture and engineering occupations</t>
  </si>
  <si>
    <t>            Life, physical, and social science occupations</t>
  </si>
  <si>
    <t>        Education, legal, community service, arts, and media occupations:</t>
  </si>
  <si>
    <t>            Community and social service occupations</t>
  </si>
  <si>
    <t>            Legal occupations</t>
  </si>
  <si>
    <t>            Educational instruction, and library occupations</t>
  </si>
  <si>
    <t>            Arts, design, entertainment, sports, and media occupations</t>
  </si>
  <si>
    <t>        Healthcare practitioners and technical occupations:</t>
  </si>
  <si>
    <t>            Health diagnosing and treating practitioners and other technical occupations</t>
  </si>
  <si>
    <t>            Health technologists and technicians</t>
  </si>
  <si>
    <t>    Service occupations:</t>
  </si>
  <si>
    <t>        Healthcare support occupations</t>
  </si>
  <si>
    <t>        Protective service occupations:</t>
  </si>
  <si>
    <t>            Firefighting and prevention, and other protective service workers including supervisors</t>
  </si>
  <si>
    <t>            Law enforcement workers including supervisors</t>
  </si>
  <si>
    <t>        Food preparation and serving related occupations</t>
  </si>
  <si>
    <t>        Building and grounds cleaning and maintenance occupations</t>
  </si>
  <si>
    <t>        Personal care and service occupations</t>
  </si>
  <si>
    <t>    Sales and office occupations:</t>
  </si>
  <si>
    <t>        Sales and related occupations</t>
  </si>
  <si>
    <t>        Office and administrative support occupations</t>
  </si>
  <si>
    <t>    Natural resources, construction, and maintenance occupations:</t>
  </si>
  <si>
    <t>        Farming, fishing, and forestry occupations</t>
  </si>
  <si>
    <t>        Construction and extraction occupations</t>
  </si>
  <si>
    <t>        Installation, maintenance, and repair occupations</t>
  </si>
  <si>
    <t>    Production, transportation, and material moving occupations:</t>
  </si>
  <si>
    <t>        Production occupations</t>
  </si>
  <si>
    <t>        Transportation occupations</t>
  </si>
  <si>
    <t>        Material moving occupations</t>
  </si>
  <si>
    <t> OCCUPATION BY MEDIAN EARNINGS IN THE PAST 12 MONTHS (IN 2020 INFLATION-ADJUSTED DOLLARS) FOR THE CIVILIAN EMPLOYED POPULATION 16 YEARS AND OVER</t>
  </si>
  <si>
    <t>Universe: Civilian employed population 16 years and over with earnings</t>
  </si>
  <si>
    <t>        Private for-profit wage and salary workers:</t>
  </si>
  <si>
    <t>            Employee of private company workers</t>
  </si>
  <si>
    <t>            Self-employed in own incorporated business workers</t>
  </si>
  <si>
    <t>        Private not-for-profit wage and salary workers</t>
  </si>
  <si>
    <t>        Local government workers</t>
  </si>
  <si>
    <t>        State government workers</t>
  </si>
  <si>
    <t>        Federal government workers</t>
  </si>
  <si>
    <t> SEX BY CLASS OF WORKER FOR THE CIVILIAN EMPLOYED POPULATION 16 YEARS AND OVER</t>
  </si>
  <si>
    <t>Universe: Civilian employed population 16 years and over</t>
  </si>
  <si>
    <t>    Self-employed in own not incorporated business workers and unpaid family workers</t>
  </si>
  <si>
    <t>CLASS OF WORKER BY MEDIAN EARNINGS IN THE PAST 12 MONTHS (IN 2020 INFLATION-ADJUSTED DOLLARS) FOR THE CIVILIAN EMPLOYED POPULATION 16 YEARS AND OVER</t>
  </si>
  <si>
    <t> SEX BY CLASS OF WORKER FOR THE FULL-TIME, YEAR-ROUND CIVILIAN EMPLOYED POPULATION 16 YEARS AND OVER</t>
  </si>
  <si>
    <t>Universe: Full-time, year-round civilian employed population 16 years and over</t>
  </si>
  <si>
    <t>HOUSING UNITS</t>
  </si>
  <si>
    <t>Universe: Housing units</t>
  </si>
  <si>
    <t>    Occupied</t>
  </si>
  <si>
    <t>    Vacant</t>
  </si>
  <si>
    <t>OCCUPANCY STATUS</t>
  </si>
  <si>
    <t>    Owner occupied</t>
  </si>
  <si>
    <t>    Renter occupied</t>
  </si>
  <si>
    <t> TENURE</t>
  </si>
  <si>
    <t>Universe: Occupied housing units</t>
  </si>
  <si>
    <t>    For rent</t>
  </si>
  <si>
    <t>    Rented, not occupied</t>
  </si>
  <si>
    <t>    For sale only</t>
  </si>
  <si>
    <t>    Sold, not occupied</t>
  </si>
  <si>
    <t>    For seasonal, recreational, or occasional use</t>
  </si>
  <si>
    <t>    For migrant workers</t>
  </si>
  <si>
    <t>    Other vacant</t>
  </si>
  <si>
    <t>VACANCY STATUS</t>
  </si>
  <si>
    <t>Universe: Vacant housing units</t>
  </si>
  <si>
    <t>    Vacant - current residence elsewhere</t>
  </si>
  <si>
    <t>    All other vacant units</t>
  </si>
  <si>
    <t>VACANT - CURRENT RESIDENCE ELSEWHERE</t>
  </si>
  <si>
    <t>    Owner occupied:</t>
  </si>
  <si>
    <t>        Householder 15 to 24 years</t>
  </si>
  <si>
    <t>        Householder 25 to 34 years</t>
  </si>
  <si>
    <t>        Householder 35 to 44 years</t>
  </si>
  <si>
    <t>        Householder 45 to 54 years</t>
  </si>
  <si>
    <t>        Householder 55 to 59 years</t>
  </si>
  <si>
    <t>        Householder 60 to 64 years</t>
  </si>
  <si>
    <t>        Householder 65 to 74 years</t>
  </si>
  <si>
    <t>        Householder 75 to 84 years</t>
  </si>
  <si>
    <t>        Householder 85 years and over</t>
  </si>
  <si>
    <t>    Renter occupied:</t>
  </si>
  <si>
    <t>TENURE BY AGE OF HOUSEHOLDER</t>
  </si>
  <si>
    <t>TOTAL POPULATION IN OCCUPIED HOUSING UNITS BY TENURE</t>
  </si>
  <si>
    <t>Universe: Total population in occupied housing units</t>
  </si>
  <si>
    <t>        1-person household</t>
  </si>
  <si>
    <t>        2-person household</t>
  </si>
  <si>
    <t>        3-person household</t>
  </si>
  <si>
    <t>        4-person household</t>
  </si>
  <si>
    <t>        5-person household</t>
  </si>
  <si>
    <t>        6-person household</t>
  </si>
  <si>
    <t>        7-or-more person household</t>
  </si>
  <si>
    <t>TENURE BY HOUSEHOLD SIZE</t>
  </si>
  <si>
    <t>Average household size --</t>
  </si>
  <si>
    <t>        Owner occupied</t>
  </si>
  <si>
    <t>        Renter occupied</t>
  </si>
  <si>
    <t>AVERAGE HOUSEHOLD SIZE OF OCCUPIED HOUSING UNITS BY TENURE</t>
  </si>
  <si>
    <t>            Married-couple family:</t>
  </si>
  <si>
    <t>                Householder 15 to 34 years</t>
  </si>
  <si>
    <t>                Householder 35 to 64 years</t>
  </si>
  <si>
    <t>                Householder 65 years and over</t>
  </si>
  <si>
    <t>                Male householder, no spouse present:</t>
  </si>
  <si>
    <t>                    Householder 15 to 34 years</t>
  </si>
  <si>
    <t>                    Householder 35 to 64 years</t>
  </si>
  <si>
    <t>                    Householder 65 years and over</t>
  </si>
  <si>
    <t>                Female householder, no spouse present:</t>
  </si>
  <si>
    <t>            Householder living alone:</t>
  </si>
  <si>
    <t>            Householder not living alone:</t>
  </si>
  <si>
    <t>TENURE BY HOUSEHOLD TYPE (INCLUDING LIVING ALONE) AND AGE OF HOUSEHOLDER</t>
  </si>
  <si>
    <t>    Owner-occupied housing units:</t>
  </si>
  <si>
    <t>        With related children of the householder under 18:</t>
  </si>
  <si>
    <t>            With own children of the householder under 18:</t>
  </si>
  <si>
    <t>                6 to 17 years</t>
  </si>
  <si>
    <t>            No own children of the householder under 18</t>
  </si>
  <si>
    <t>        No related children of the householder under 18</t>
  </si>
  <si>
    <t>    Renter-occupied housing units:</t>
  </si>
  <si>
    <t>TENURE BY FAMILIES AND PRESENCE OF OWN CHILDREN</t>
  </si>
  <si>
    <t>        Less than high school graduate</t>
  </si>
  <si>
    <t>        High school graduate (including equivalency)</t>
  </si>
  <si>
    <t>        Some college or associate's degree</t>
  </si>
  <si>
    <t>TENURE BY EDUCATIONAL ATTAINMENT OF HOUSEHOLDER</t>
  </si>
  <si>
    <t>        Householder 15 to 34 years:</t>
  </si>
  <si>
    <t>            1.00 or less occupants per room</t>
  </si>
  <si>
    <t>            1.01 to 1.50 occupants per room</t>
  </si>
  <si>
    <t>            1.51 or more occupants per room</t>
  </si>
  <si>
    <t>        Householder 35 to 64 years:</t>
  </si>
  <si>
    <t>        Householder 65 years and over:</t>
  </si>
  <si>
    <t>TENURE BY AGE OF HOUSEHOLDER BY OCCUPANTS PER ROOM</t>
  </si>
  <si>
    <t>Owner-Renter</t>
  </si>
  <si>
    <t>    1, detached</t>
  </si>
  <si>
    <t>    1, attached</t>
  </si>
  <si>
    <t>    2</t>
  </si>
  <si>
    <t>    3 or 4</t>
  </si>
  <si>
    <t>    5 to 9</t>
  </si>
  <si>
    <t>    10 to 19</t>
  </si>
  <si>
    <t>    20 to 49</t>
  </si>
  <si>
    <t>    50 or more</t>
  </si>
  <si>
    <t>    Mobile home</t>
  </si>
  <si>
    <t>    Boat, RV, van, etc.</t>
  </si>
  <si>
    <t>Total population in occupied housing units:</t>
  </si>
  <si>
    <t>        Moved in 1989 or earlier</t>
  </si>
  <si>
    <t>TOTAL POPULATION IN OCCUPIED HOUSING UNITS BY TENURE BY YEAR HOUSEHOLDER MOVED INTO UNIT</t>
  </si>
  <si>
    <t>    Housing units with a mortgage:</t>
  </si>
  <si>
    <t>        Householder 15 to 34 years</t>
  </si>
  <si>
    <t>        Householder 75 years and over</t>
  </si>
  <si>
    <t>    Housing units without a mortgage:</t>
  </si>
  <si>
    <t>Universe: Owner-occupied housing units</t>
  </si>
  <si>
    <t>MEDIAN GROSS RENT BY BEDROOMS</t>
  </si>
  <si>
    <t>Universe: Renter-occupied housing units paying cash rent</t>
  </si>
  <si>
    <t>        1, detached</t>
  </si>
  <si>
    <t>        1, attached</t>
  </si>
  <si>
    <t>        2</t>
  </si>
  <si>
    <t>        3 or 4</t>
  </si>
  <si>
    <t>        5 to 9</t>
  </si>
  <si>
    <t>        10 to 19</t>
  </si>
  <si>
    <t>        20 to 49</t>
  </si>
  <si>
    <t>        50 or more</t>
  </si>
  <si>
    <t> TENURE BY UNITS IN STRUCTURE</t>
  </si>
  <si>
    <t>        Mobile home, Boat and Other</t>
  </si>
  <si>
    <t>        1, detached or attached</t>
  </si>
  <si>
    <t>        2 to 4</t>
  </si>
  <si>
    <t>        5 or more</t>
  </si>
  <si>
    <t>TOTAL POPULATION IN OCCUPIED HOUSING UNITS BY TENURE BY UNITS IN STRUCTURE</t>
  </si>
  <si>
    <t>Median contract rent</t>
  </si>
  <si>
    <t>MEDIAN CONTRACT RENT (DOLLARS)</t>
  </si>
  <si>
    <t>Median gross rent</t>
  </si>
  <si>
    <t>MEDIAN GROSS RENT (DOLLARS)</t>
  </si>
  <si>
    <t>Median value (dollars)</t>
  </si>
  <si>
    <t>MEDIAN VALUE (DOLLARS)</t>
  </si>
  <si>
    <t>Median value --</t>
  </si>
  <si>
    <t>        Median value for units with a mortgage</t>
  </si>
  <si>
    <t>        Median value for units without a mortgage</t>
  </si>
  <si>
    <t>MORTGAGE STATUS BY MEDIAN VALUE (DOLLARS)</t>
  </si>
  <si>
    <t>Median household income --</t>
  </si>
  <si>
    <t>        Median household income for units with a mortgage</t>
  </si>
  <si>
    <t>        Median household income for units without a mortgage</t>
  </si>
  <si>
    <t>MORTGAGE STATUS BY MEDIAN HOUSEHOLD INCOME IN THE PAST 12 MONTHS (IN 2020 INFLATION-ADJUSTED DOLLARS)</t>
  </si>
  <si>
    <t>Median real estate taxes paid --</t>
  </si>
  <si>
    <t>        Median real estate taxes paid for units with a mortgage</t>
  </si>
  <si>
    <t>        Median real estate taxes paid for units without a mortgage</t>
  </si>
  <si>
    <t>MORTGAGE STATUS BY MEDIAN REAL ESTATE TAXES PAID (DOLLARS)</t>
  </si>
  <si>
    <t>Aggregate value (dollars):</t>
  </si>
  <si>
    <t>    Built 2014 or later</t>
  </si>
  <si>
    <t>    Built 2010 to 2013</t>
  </si>
  <si>
    <t>    Built 2000 to 2009</t>
  </si>
  <si>
    <t>    Built 1990 to 1999</t>
  </si>
  <si>
    <t>    Built 1980 to 1989</t>
  </si>
  <si>
    <t>    Built 1970 to 1979</t>
  </si>
  <si>
    <t>    Built 1960 to 1969</t>
  </si>
  <si>
    <t>    Built 1950 to 1959</t>
  </si>
  <si>
    <t>    Built 1940 to 1949</t>
  </si>
  <si>
    <t>    Built 1939 or earlier</t>
  </si>
  <si>
    <t>AGGREGATE VALUE (DOLLARS) BY YEAR STRUCTURE BUILT</t>
  </si>
  <si>
    <t>                With own children of the householder under 18 years</t>
  </si>
  <si>
    <t>                No own children of the householder under 18 years</t>
  </si>
  <si>
    <t>                    With own children of the householder under 18 years</t>
  </si>
  <si>
    <t>                    No own children of the householder under 18 years</t>
  </si>
  <si>
    <t>        Nonfamily households</t>
  </si>
  <si>
    <t>TENURE BY HOUSEHOLD TYPE AND PRESENCE AND AGE OF OWN CHILDREN</t>
  </si>
  <si>
    <t>Owner occupied HHS with own Children</t>
  </si>
  <si>
    <t>Renter occupied HHS with own Children</t>
  </si>
  <si>
    <t>        Less than $5,000</t>
  </si>
  <si>
    <t>        $5,000 to $9,999</t>
  </si>
  <si>
    <t>        $15,000 to $19,999</t>
  </si>
  <si>
    <t>        $20,000 to $24,999</t>
  </si>
  <si>
    <t>        $150,000 or more</t>
  </si>
  <si>
    <t> TENURE BY HOUSEHOLD INCOME IN THE PAST 12 MONTHS (IN 2020 INFLATION-ADJUSTED DOLLARS)</t>
  </si>
  <si>
    <t>Renters earning $100K &amp; Over</t>
  </si>
  <si>
    <t>Renters earning 75K and above</t>
  </si>
  <si>
    <t>Median household income in the past 12 months (in 2020 inflation-adjusted dollars) --</t>
  </si>
  <si>
    <t>        Owner occupied (dollars)</t>
  </si>
  <si>
    <t>        Renter occupied (dollars)</t>
  </si>
  <si>
    <t>MEDIAN HOUSEHOLD INCOME THE PAST 12 MONTHS (IN 2020 INFLATION-ADJUSTED DOLLARS) BY TENURE</t>
  </si>
  <si>
    <t>        1-person household:</t>
  </si>
  <si>
    <t>            1, detached  or attached</t>
  </si>
  <si>
    <t>            2 to 4</t>
  </si>
  <si>
    <t>            5 to 19</t>
  </si>
  <si>
    <t>            20 to 49</t>
  </si>
  <si>
    <t>            50 or more</t>
  </si>
  <si>
    <t>            Mobile home, boat, RV, van, etc.</t>
  </si>
  <si>
    <t>        2-person household:</t>
  </si>
  <si>
    <t>        3-person household:</t>
  </si>
  <si>
    <t>        4-person household:</t>
  </si>
  <si>
    <t>        5-or-more person household:</t>
  </si>
  <si>
    <t>            1, detached  or attached:</t>
  </si>
  <si>
    <t>TENURE BY HOUSEHOLD SIZE BY UNITS IN STRUCTURE</t>
  </si>
  <si>
    <t>Housing Units</t>
  </si>
  <si>
    <t>People</t>
  </si>
  <si>
    <t>People in Renter Occupied Housing units by units in structure</t>
  </si>
  <si>
    <t>Total Units by Units in Structure</t>
  </si>
  <si>
    <t>1 (detached or attached)</t>
  </si>
  <si>
    <t>2 to 4</t>
  </si>
  <si>
    <t>5 to 19</t>
  </si>
  <si>
    <t>20-49</t>
  </si>
  <si>
    <t>50 or more</t>
  </si>
  <si>
    <t>Mobile Home or other</t>
  </si>
  <si>
    <t>TENURE BY AGE OF HOUSEHOLDER BY UNITS IN STRUCTURE</t>
  </si>
  <si>
    <t>GROUP QUARTERS POPULATION</t>
  </si>
  <si>
    <t>Universe: Population in group quarters</t>
  </si>
  <si>
    <t>    Has one or more types of computing devices:</t>
  </si>
  <si>
    <t>        Desktop or laptop</t>
  </si>
  <si>
    <t>            Desktop or laptop with no other type of computing device</t>
  </si>
  <si>
    <t>        Smartphone</t>
  </si>
  <si>
    <t>            Smartphone with no other type of computing device</t>
  </si>
  <si>
    <t>        Tablet or other portable wireless computer</t>
  </si>
  <si>
    <t>            Tablet or other portable wireless computer with no other type of computing device</t>
  </si>
  <si>
    <t>        Other computer</t>
  </si>
  <si>
    <t>            Other computer with no other type of computing device</t>
  </si>
  <si>
    <t>    No Computer</t>
  </si>
  <si>
    <t>TYPES OF COMPUTERS IN HOUSEHOLD</t>
  </si>
  <si>
    <t>    With an Internet subscription</t>
  </si>
  <si>
    <t>        Dial-up with no other type of Internet subscription</t>
  </si>
  <si>
    <t>        Broadband of any type</t>
  </si>
  <si>
    <t>        Cellular data plan</t>
  </si>
  <si>
    <t>            Cellular data plan with no other type of Internet subscription</t>
  </si>
  <si>
    <t>        Broadband such as cable, fiber optic or DSL</t>
  </si>
  <si>
    <t>            Broadband such as cable, fiber optic or DSL with no other type of Internet subscription</t>
  </si>
  <si>
    <t>        Satellite Internet service</t>
  </si>
  <si>
    <t>            Satellite Internet service with no other type of Internet subscription</t>
  </si>
  <si>
    <t>        Other service with no other type of Internet subscription</t>
  </si>
  <si>
    <t>    Internet access without a subscription</t>
  </si>
  <si>
    <t>PRESENCE AND TYPES OF INTERNET SUBSCRIPTIONS IN HOUSEHOLD</t>
  </si>
  <si>
    <t>    Under 18 years:</t>
  </si>
  <si>
    <t>        Has a computer:</t>
  </si>
  <si>
    <t>            With dial-up Internet subscription alone</t>
  </si>
  <si>
    <t>            With a broadband Internet subscription</t>
  </si>
  <si>
    <t>            Without an Internet subscription</t>
  </si>
  <si>
    <t>        No computer</t>
  </si>
  <si>
    <t>    18 to 64 years:</t>
  </si>
  <si>
    <t>AGE BY PRESENCE OF A COMPUTER AND TYPES OF INTERNET SUBSCRIPTION IN HOUSEHOLD</t>
  </si>
  <si>
    <t>NOTE: 2020 &amp; 2010  Census Population</t>
  </si>
  <si>
    <t>Census 2020 Under 18</t>
  </si>
  <si>
    <t>Census 2020 18 &amp; Over</t>
  </si>
  <si>
    <t>        ACS Under 18 years</t>
  </si>
  <si>
    <t>       ACS  18 years and over</t>
  </si>
  <si>
    <t>Population by Race</t>
  </si>
  <si>
    <t>Population by Hispanic Origin</t>
  </si>
  <si>
    <t>Population</t>
  </si>
  <si>
    <t>NOTE: Census 2020 Total Housing Units</t>
  </si>
  <si>
    <t>  ACS  Total households</t>
  </si>
  <si>
    <t>        Child  (of any Age)</t>
  </si>
  <si>
    <t>    ACS Total housing units</t>
  </si>
  <si>
    <t>A note about this data set: The ACS data set is an estimate based on a compilation of data collected during a five year period (2016 - 2020). The 2020 Census is considered a Count for April 1 2020. Unless otherwise notes, all data is from the ACS 5-Year Data Sets</t>
  </si>
  <si>
    <t>Living Alone</t>
  </si>
  <si>
    <t>Percent of Households</t>
  </si>
  <si>
    <r>
      <t>B09021 </t>
    </r>
    <r>
      <rPr>
        <sz val="18"/>
        <color rgb="FF333333"/>
        <rFont val="Avenir Next Condensed Regular"/>
      </rPr>
      <t> LIVING ARRANGEMENTS OF ADULTS 18 YEARS AND OVER BY AGE</t>
    </r>
  </si>
  <si>
    <r>
      <t>B25027 </t>
    </r>
    <r>
      <rPr>
        <sz val="18"/>
        <color rgb="FF333333"/>
        <rFont val="Avenir Next Condensed Regular"/>
      </rPr>
      <t> MORTGAGE STATUS BY AGE OF HOUSEHOLDER</t>
    </r>
  </si>
  <si>
    <t>2017-2021 Time Frame</t>
  </si>
  <si>
    <t>Actual 2020</t>
  </si>
  <si>
    <t>Actual 2021</t>
  </si>
  <si>
    <t>Povert</t>
  </si>
  <si>
    <t>Without an Internet Subscription</t>
  </si>
  <si>
    <t xml:space="preserve">                         -  </t>
  </si>
  <si>
    <t>        Now married</t>
  </si>
  <si>
    <t>        Built 2020 or later</t>
  </si>
  <si>
    <t>        Built 2010 to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</si>
</sst>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  <numFmt numFmtId="166" formatCode="0.0%"/>
    <numFmt numFmtId="167" formatCode="_(&quot;$&quot;* #,##0_);_(&quot;$&quot;* \(#,##0\);_(&quot;$&quot;* &quot;-&quot;??_);_(@_)"/>
    <numFmt numFmtId="168" formatCode="0;[Red]0"/>
  </numFmts>
  <fonts count="19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8"/>
      <color rgb="FF333333"/>
      <name val="Roboto"/>
    </font>
    <font>
      <sz val="12"/>
      <color rgb="FF112E51"/>
      <name val="Roboto"/>
    </font>
    <font>
      <b/>
      <sz val="18"/>
      <color theme="1"/>
      <name val="Avenir Next Condensed Regular"/>
    </font>
    <font>
      <sz val="12"/>
      <color theme="1"/>
      <name val="Avenir Next Condensed Regular"/>
    </font>
    <font>
      <b/>
      <sz val="12"/>
      <color theme="1"/>
      <name val="Avenir Next Condensed Regular"/>
    </font>
    <font>
      <sz val="18"/>
      <color rgb="FF333333"/>
      <name val="Avenir Next Condensed Regular"/>
    </font>
    <font>
      <sz val="12"/>
      <color rgb="FF112E51"/>
      <name val="Avenir Next Condensed Regular"/>
    </font>
    <font>
      <i/>
      <sz val="12"/>
      <color theme="1"/>
      <name val="Avenir Next Condensed Regular"/>
    </font>
    <font>
      <b/>
      <sz val="20"/>
      <color theme="1"/>
      <name val="Avenir Next Condensed Regular"/>
    </font>
    <font>
      <b/>
      <sz val="16"/>
      <color theme="1"/>
      <name val="Avenir Next Condensed Regular"/>
    </font>
    <font>
      <sz val="10"/>
      <color rgb="FF112E51"/>
      <name val="Avenir Next Condensed Regular"/>
    </font>
    <font>
      <b/>
      <sz val="18"/>
      <color rgb="FF333333"/>
      <name val="Avenir Next Condensed Regular"/>
    </font>
    <font>
      <sz val="12"/>
      <color rgb="FF000000"/>
      <name val="Avenir Next Condensed Regular"/>
    </font>
    <font>
      <b/>
      <sz val="18"/>
      <color rgb="FF333333"/>
      <name val="Roboto"/>
    </font>
    <font>
      <b/>
      <sz val="12"/>
      <color rgb="FF112E51"/>
      <name val="Roboto"/>
    </font>
    <font>
      <b/>
      <sz val="12"/>
      <color rgb="FF112E51"/>
      <name val="Avenir Next Condensed Regula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8">
    <xf numFmtId="0" fontId="0" fillId="0" borderId="0" xfId="0"/>
    <xf numFmtId="165" fontId="0" fillId="0" borderId="0" xfId="1" applyNumberFormat="1" applyFont="1"/>
    <xf numFmtId="0" fontId="2" fillId="0" borderId="0" xfId="0" applyFont="1"/>
    <xf numFmtId="165" fontId="0" fillId="0" borderId="0" xfId="0" applyNumberFormat="1"/>
    <xf numFmtId="9" fontId="0" fillId="0" borderId="0" xfId="3" applyFont="1"/>
    <xf numFmtId="166" fontId="0" fillId="0" borderId="0" xfId="3" applyNumberFormat="1" applyFont="1"/>
    <xf numFmtId="43" fontId="0" fillId="0" borderId="0" xfId="0" applyNumberFormat="1"/>
    <xf numFmtId="0" fontId="3" fillId="0" borderId="0" xfId="0" applyFont="1"/>
    <xf numFmtId="0" fontId="4" fillId="0" borderId="0" xfId="0" applyFont="1"/>
    <xf numFmtId="166" fontId="0" fillId="0" borderId="0" xfId="0" applyNumberFormat="1"/>
    <xf numFmtId="9" fontId="0" fillId="0" borderId="0" xfId="0" applyNumberFormat="1"/>
    <xf numFmtId="167" fontId="0" fillId="0" borderId="0" xfId="2" applyNumberFormat="1" applyFont="1"/>
    <xf numFmtId="17" fontId="0" fillId="0" borderId="0" xfId="0" applyNumberFormat="1"/>
    <xf numFmtId="0" fontId="0" fillId="2" borderId="0" xfId="0" applyFill="1"/>
    <xf numFmtId="165" fontId="0" fillId="2" borderId="0" xfId="1" applyNumberFormat="1" applyFont="1" applyFill="1"/>
    <xf numFmtId="0" fontId="0" fillId="0" borderId="0" xfId="0" applyAlignment="1">
      <alignment wrapText="1"/>
    </xf>
    <xf numFmtId="0" fontId="0" fillId="0" borderId="0" xfId="0" applyAlignment="1">
      <alignment horizontal="right" wrapText="1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horizontal="right"/>
    </xf>
    <xf numFmtId="165" fontId="7" fillId="0" borderId="0" xfId="1" applyNumberFormat="1" applyFont="1" applyAlignment="1">
      <alignment horizontal="right"/>
    </xf>
    <xf numFmtId="165" fontId="6" fillId="0" borderId="0" xfId="1" applyNumberFormat="1" applyFont="1"/>
    <xf numFmtId="0" fontId="8" fillId="0" borderId="0" xfId="0" applyFont="1"/>
    <xf numFmtId="0" fontId="9" fillId="0" borderId="0" xfId="0" applyFont="1"/>
    <xf numFmtId="0" fontId="6" fillId="0" borderId="0" xfId="0" applyFont="1" applyAlignment="1">
      <alignment horizontal="left" wrapText="1"/>
    </xf>
    <xf numFmtId="0" fontId="6" fillId="0" borderId="0" xfId="0" applyFont="1" applyAlignment="1">
      <alignment horizontal="right"/>
    </xf>
    <xf numFmtId="165" fontId="6" fillId="0" borderId="0" xfId="1" applyNumberFormat="1" applyFont="1" applyAlignment="1">
      <alignment horizontal="right"/>
    </xf>
    <xf numFmtId="165" fontId="6" fillId="0" borderId="0" xfId="0" applyNumberFormat="1" applyFont="1"/>
    <xf numFmtId="9" fontId="6" fillId="0" borderId="0" xfId="3" applyFont="1"/>
    <xf numFmtId="9" fontId="6" fillId="0" borderId="0" xfId="3" applyFont="1" applyAlignment="1">
      <alignment horizontal="right"/>
    </xf>
    <xf numFmtId="165" fontId="7" fillId="0" borderId="0" xfId="1" applyNumberFormat="1" applyFont="1"/>
    <xf numFmtId="166" fontId="6" fillId="0" borderId="0" xfId="3" applyNumberFormat="1" applyFont="1"/>
    <xf numFmtId="166" fontId="6" fillId="0" borderId="0" xfId="3" applyNumberFormat="1" applyFont="1" applyAlignment="1">
      <alignment horizontal="right"/>
    </xf>
    <xf numFmtId="165" fontId="6" fillId="0" borderId="0" xfId="0" applyNumberFormat="1" applyFont="1" applyAlignment="1">
      <alignment horizontal="right"/>
    </xf>
    <xf numFmtId="166" fontId="7" fillId="0" borderId="0" xfId="3" applyNumberFormat="1" applyFont="1" applyAlignment="1">
      <alignment horizontal="right"/>
    </xf>
    <xf numFmtId="166" fontId="7" fillId="0" borderId="0" xfId="3" applyNumberFormat="1" applyFont="1"/>
    <xf numFmtId="0" fontId="7" fillId="0" borderId="1" xfId="0" applyFont="1" applyBorder="1"/>
    <xf numFmtId="0" fontId="7" fillId="0" borderId="1" xfId="0" applyFont="1" applyBorder="1" applyAlignment="1">
      <alignment horizontal="right"/>
    </xf>
    <xf numFmtId="9" fontId="7" fillId="0" borderId="1" xfId="3" applyFont="1" applyBorder="1" applyAlignment="1">
      <alignment horizontal="right"/>
    </xf>
    <xf numFmtId="0" fontId="11" fillId="0" borderId="0" xfId="0" applyFont="1"/>
    <xf numFmtId="0" fontId="12" fillId="0" borderId="0" xfId="0" applyFont="1"/>
    <xf numFmtId="43" fontId="7" fillId="0" borderId="0" xfId="1" applyFont="1" applyAlignment="1">
      <alignment horizontal="right"/>
    </xf>
    <xf numFmtId="43" fontId="6" fillId="0" borderId="0" xfId="1" applyFont="1" applyAlignment="1">
      <alignment horizontal="right"/>
    </xf>
    <xf numFmtId="167" fontId="6" fillId="0" borderId="0" xfId="2" applyNumberFormat="1" applyFont="1"/>
    <xf numFmtId="166" fontId="6" fillId="0" borderId="0" xfId="0" applyNumberFormat="1" applyFont="1"/>
    <xf numFmtId="0" fontId="13" fillId="0" borderId="0" xfId="0" applyFont="1"/>
    <xf numFmtId="0" fontId="14" fillId="0" borderId="0" xfId="0" applyFont="1"/>
    <xf numFmtId="165" fontId="6" fillId="0" borderId="1" xfId="0" applyNumberFormat="1" applyFont="1" applyBorder="1"/>
    <xf numFmtId="16" fontId="6" fillId="0" borderId="0" xfId="0" applyNumberFormat="1" applyFont="1"/>
    <xf numFmtId="164" fontId="6" fillId="0" borderId="0" xfId="1" applyNumberFormat="1" applyFont="1"/>
    <xf numFmtId="0" fontId="6" fillId="0" borderId="0" xfId="0" applyFont="1" applyAlignment="1">
      <alignment wrapText="1"/>
    </xf>
    <xf numFmtId="3" fontId="6" fillId="0" borderId="0" xfId="0" applyNumberFormat="1" applyFont="1"/>
    <xf numFmtId="3" fontId="0" fillId="0" borderId="0" xfId="0" applyNumberFormat="1" applyAlignment="1">
      <alignment wrapText="1"/>
    </xf>
    <xf numFmtId="3" fontId="0" fillId="0" borderId="0" xfId="0" applyNumberFormat="1"/>
    <xf numFmtId="0" fontId="2" fillId="3" borderId="0" xfId="0" applyFont="1" applyFill="1"/>
    <xf numFmtId="0" fontId="7" fillId="3" borderId="0" xfId="0" applyFont="1" applyFill="1"/>
    <xf numFmtId="3" fontId="6" fillId="0" borderId="0" xfId="0" applyNumberFormat="1" applyFont="1" applyAlignment="1">
      <alignment horizontal="right"/>
    </xf>
    <xf numFmtId="165" fontId="15" fillId="0" borderId="0" xfId="0" applyNumberFormat="1" applyFont="1"/>
    <xf numFmtId="0" fontId="7" fillId="3" borderId="0" xfId="0" applyFont="1" applyFill="1" applyAlignment="1">
      <alignment horizontal="right"/>
    </xf>
    <xf numFmtId="0" fontId="16" fillId="0" borderId="0" xfId="0" applyFont="1"/>
    <xf numFmtId="0" fontId="17" fillId="0" borderId="0" xfId="0" applyFont="1"/>
    <xf numFmtId="0" fontId="18" fillId="0" borderId="0" xfId="0" applyFont="1"/>
    <xf numFmtId="168" fontId="6" fillId="0" borderId="0" xfId="3" applyNumberFormat="1" applyFont="1"/>
    <xf numFmtId="0" fontId="7" fillId="3" borderId="1" xfId="0" applyFont="1" applyFill="1" applyBorder="1"/>
    <xf numFmtId="0" fontId="7" fillId="3" borderId="1" xfId="0" applyFont="1" applyFill="1" applyBorder="1" applyAlignment="1">
      <alignment horizontal="right"/>
    </xf>
    <xf numFmtId="0" fontId="10" fillId="0" borderId="0" xfId="0" applyFont="1" applyAlignment="1">
      <alignment horizontal="left" wrapText="1"/>
    </xf>
    <xf numFmtId="0" fontId="6" fillId="0" borderId="0" xfId="0" applyFont="1" applyAlignment="1">
      <alignment horizontal="left" wrapText="1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09CFA2-54C5-534D-92A4-D8EC4AE90ED4}">
  <dimension ref="A1:G120"/>
  <sheetViews>
    <sheetView tabSelected="1" zoomScale="110" zoomScaleNormal="110" workbookViewId="0">
      <selection activeCell="G111" sqref="G111"/>
    </sheetView>
  </sheetViews>
  <sheetFormatPr baseColWidth="10" defaultColWidth="21.33203125" defaultRowHeight="17"/>
  <cols>
    <col min="1" max="1" width="33.5" style="18" customWidth="1"/>
    <col min="2" max="2" width="12.33203125" style="18" customWidth="1"/>
    <col min="3" max="3" width="11.33203125" style="26" customWidth="1"/>
    <col min="4" max="4" width="13.1640625" style="18" customWidth="1"/>
    <col min="5" max="5" width="10.33203125" style="18" customWidth="1"/>
    <col min="6" max="6" width="15.83203125" style="18" customWidth="1"/>
    <col min="7" max="16384" width="21.33203125" style="18"/>
  </cols>
  <sheetData>
    <row r="1" spans="1:7" ht="37" customHeight="1">
      <c r="A1" s="17" t="s">
        <v>82</v>
      </c>
      <c r="C1" s="66" t="s">
        <v>1397</v>
      </c>
      <c r="D1" s="66"/>
      <c r="E1" s="66"/>
      <c r="F1" s="66"/>
      <c r="G1" s="66"/>
    </row>
    <row r="2" spans="1:7" ht="37" customHeight="1">
      <c r="A2" s="17" t="s">
        <v>1402</v>
      </c>
      <c r="C2" s="66"/>
      <c r="D2" s="66"/>
      <c r="E2" s="66"/>
      <c r="F2" s="66"/>
      <c r="G2" s="66"/>
    </row>
    <row r="3" spans="1:7">
      <c r="A3" s="19"/>
    </row>
    <row r="4" spans="1:7">
      <c r="A4" s="19"/>
    </row>
    <row r="5" spans="1:7">
      <c r="B5" s="19">
        <v>2020</v>
      </c>
      <c r="C5" s="20">
        <v>2020</v>
      </c>
      <c r="D5" s="19">
        <v>2010</v>
      </c>
      <c r="E5" s="19">
        <v>2010</v>
      </c>
      <c r="F5" s="56">
        <v>2021</v>
      </c>
    </row>
    <row r="6" spans="1:7">
      <c r="A6" s="37" t="s">
        <v>0</v>
      </c>
      <c r="B6" s="38" t="s">
        <v>80</v>
      </c>
      <c r="C6" s="38" t="s">
        <v>81</v>
      </c>
      <c r="D6" s="38" t="s">
        <v>80</v>
      </c>
      <c r="E6" s="39" t="s">
        <v>81</v>
      </c>
      <c r="F6" s="65" t="s">
        <v>80</v>
      </c>
    </row>
    <row r="7" spans="1:7">
      <c r="A7" s="19" t="s">
        <v>1385</v>
      </c>
      <c r="B7" s="21">
        <v>22135</v>
      </c>
      <c r="C7" s="20"/>
      <c r="D7" s="31">
        <v>18919</v>
      </c>
      <c r="G7" s="28"/>
    </row>
    <row r="8" spans="1:7">
      <c r="A8" s="18" t="s">
        <v>84</v>
      </c>
      <c r="B8" s="22">
        <v>20568</v>
      </c>
      <c r="C8" s="27">
        <v>20568</v>
      </c>
      <c r="D8" s="22">
        <v>18637</v>
      </c>
      <c r="E8" s="22">
        <v>18637</v>
      </c>
      <c r="F8" s="52">
        <v>21857</v>
      </c>
      <c r="G8" s="28"/>
    </row>
    <row r="9" spans="1:7">
      <c r="A9" s="18" t="s">
        <v>3</v>
      </c>
      <c r="B9" s="22">
        <v>9885</v>
      </c>
      <c r="C9" s="33">
        <f>B9/B8</f>
        <v>0.48060093348891481</v>
      </c>
      <c r="D9" s="22">
        <v>9237</v>
      </c>
      <c r="E9" s="32">
        <f>D9/D8</f>
        <v>0.49562697859097493</v>
      </c>
      <c r="F9" s="52">
        <v>10606</v>
      </c>
      <c r="G9" s="28"/>
    </row>
    <row r="10" spans="1:7">
      <c r="A10" s="18" t="s">
        <v>4</v>
      </c>
      <c r="B10" s="22">
        <v>10683</v>
      </c>
      <c r="C10" s="33">
        <f>B10/B8</f>
        <v>0.51939906651108514</v>
      </c>
      <c r="D10" s="22">
        <v>9400</v>
      </c>
      <c r="E10" s="32">
        <f>D10/D8</f>
        <v>0.50437302140902507</v>
      </c>
      <c r="F10" s="52">
        <v>11251</v>
      </c>
      <c r="G10" s="28"/>
    </row>
    <row r="11" spans="1:7">
      <c r="A11" s="18" t="s">
        <v>5</v>
      </c>
      <c r="B11" s="22">
        <v>800</v>
      </c>
      <c r="C11" s="33">
        <f>B11/$B$8</f>
        <v>3.8895371450797356E-2</v>
      </c>
      <c r="D11" s="22">
        <v>1027</v>
      </c>
      <c r="E11" s="32">
        <f>D11/$D$8</f>
        <v>5.5105435424156246E-2</v>
      </c>
      <c r="F11" s="18">
        <v>808</v>
      </c>
      <c r="G11" s="28"/>
    </row>
    <row r="12" spans="1:7">
      <c r="A12" s="18" t="s">
        <v>6</v>
      </c>
      <c r="B12" s="22">
        <v>1131</v>
      </c>
      <c r="C12" s="33">
        <f t="shared" ref="C12:C23" si="0">B12/$B$8</f>
        <v>5.4988331388564758E-2</v>
      </c>
      <c r="D12" s="22">
        <v>1235</v>
      </c>
      <c r="E12" s="32">
        <f t="shared" ref="E12:E23" si="1">D12/$D$8</f>
        <v>6.6266029940441062E-2</v>
      </c>
      <c r="F12" s="18">
        <v>1201</v>
      </c>
      <c r="G12" s="28"/>
    </row>
    <row r="13" spans="1:7">
      <c r="A13" s="18" t="s">
        <v>7</v>
      </c>
      <c r="B13" s="22">
        <v>1083</v>
      </c>
      <c r="C13" s="33">
        <f t="shared" si="0"/>
        <v>5.2654609101516918E-2</v>
      </c>
      <c r="D13" s="22">
        <v>1346</v>
      </c>
      <c r="E13" s="32">
        <f t="shared" si="1"/>
        <v>7.2221924129419968E-2</v>
      </c>
      <c r="F13" s="52">
        <v>1234</v>
      </c>
      <c r="G13" s="28"/>
    </row>
    <row r="14" spans="1:7">
      <c r="A14" s="18" t="s">
        <v>8</v>
      </c>
      <c r="B14" s="22">
        <v>1382</v>
      </c>
      <c r="C14" s="33">
        <f t="shared" si="0"/>
        <v>6.7191754181252436E-2</v>
      </c>
      <c r="D14" s="22">
        <v>1168</v>
      </c>
      <c r="E14" s="32">
        <f t="shared" si="1"/>
        <v>6.2671030745291623E-2</v>
      </c>
      <c r="F14" s="18">
        <v>1353</v>
      </c>
      <c r="G14" s="28"/>
    </row>
    <row r="15" spans="1:7">
      <c r="A15" s="18" t="s">
        <v>9</v>
      </c>
      <c r="B15" s="22">
        <v>722</v>
      </c>
      <c r="C15" s="33">
        <f t="shared" si="0"/>
        <v>3.5103072734344612E-2</v>
      </c>
      <c r="D15" s="22">
        <v>678</v>
      </c>
      <c r="E15" s="32">
        <f t="shared" si="1"/>
        <v>3.637924558673606E-2</v>
      </c>
      <c r="F15" s="18">
        <v>916</v>
      </c>
      <c r="G15" s="28"/>
    </row>
    <row r="16" spans="1:7">
      <c r="A16" s="18" t="s">
        <v>10</v>
      </c>
      <c r="B16" s="22">
        <v>1871</v>
      </c>
      <c r="C16" s="33">
        <f t="shared" si="0"/>
        <v>9.0966549980552314E-2</v>
      </c>
      <c r="D16" s="22">
        <v>1552</v>
      </c>
      <c r="E16" s="32">
        <f t="shared" si="1"/>
        <v>8.3275205236894356E-2</v>
      </c>
      <c r="F16" s="52">
        <v>2055</v>
      </c>
      <c r="G16" s="28"/>
    </row>
    <row r="17" spans="1:7">
      <c r="A17" s="18" t="s">
        <v>11</v>
      </c>
      <c r="B17" s="22">
        <v>2433</v>
      </c>
      <c r="C17" s="33">
        <f t="shared" si="0"/>
        <v>0.11829054842473746</v>
      </c>
      <c r="D17" s="22">
        <v>2700</v>
      </c>
      <c r="E17" s="32">
        <f t="shared" si="1"/>
        <v>0.14487310189408167</v>
      </c>
      <c r="F17" s="52">
        <v>2416</v>
      </c>
      <c r="G17" s="28"/>
    </row>
    <row r="18" spans="1:7">
      <c r="A18" s="18" t="s">
        <v>12</v>
      </c>
      <c r="B18" s="22">
        <v>3533</v>
      </c>
      <c r="C18" s="33">
        <f t="shared" si="0"/>
        <v>0.17177168416958383</v>
      </c>
      <c r="D18" s="22">
        <v>2993</v>
      </c>
      <c r="E18" s="32">
        <f t="shared" si="1"/>
        <v>0.16059451628480978</v>
      </c>
      <c r="F18" s="52">
        <v>3601</v>
      </c>
      <c r="G18" s="28"/>
    </row>
    <row r="19" spans="1:7">
      <c r="A19" s="18" t="s">
        <v>13</v>
      </c>
      <c r="B19" s="22">
        <v>2034</v>
      </c>
      <c r="C19" s="33">
        <f t="shared" si="0"/>
        <v>9.8891481913652282E-2</v>
      </c>
      <c r="D19" s="22">
        <v>1692</v>
      </c>
      <c r="E19" s="32">
        <f t="shared" si="1"/>
        <v>9.0787143853624505E-2</v>
      </c>
      <c r="F19" s="52">
        <v>1968</v>
      </c>
      <c r="G19" s="28"/>
    </row>
    <row r="20" spans="1:7">
      <c r="A20" s="18" t="s">
        <v>14</v>
      </c>
      <c r="B20" s="22">
        <v>1312</v>
      </c>
      <c r="C20" s="33">
        <f t="shared" si="0"/>
        <v>6.3788409179307656E-2</v>
      </c>
      <c r="D20" s="22">
        <v>1145</v>
      </c>
      <c r="E20" s="32">
        <f t="shared" si="1"/>
        <v>6.1436926543971669E-2</v>
      </c>
      <c r="F20" s="52">
        <v>1536</v>
      </c>
      <c r="G20" s="28"/>
    </row>
    <row r="21" spans="1:7">
      <c r="A21" s="18" t="s">
        <v>15</v>
      </c>
      <c r="B21" s="22">
        <v>2264</v>
      </c>
      <c r="C21" s="33">
        <f t="shared" si="0"/>
        <v>0.11007390120575651</v>
      </c>
      <c r="D21" s="22">
        <v>1514</v>
      </c>
      <c r="E21" s="32">
        <f t="shared" si="1"/>
        <v>8.123625046949616E-2</v>
      </c>
      <c r="F21" s="52">
        <v>2685</v>
      </c>
      <c r="G21" s="28"/>
    </row>
    <row r="22" spans="1:7">
      <c r="A22" s="18" t="s">
        <v>16</v>
      </c>
      <c r="B22" s="22">
        <v>1380</v>
      </c>
      <c r="C22" s="33">
        <f t="shared" si="0"/>
        <v>6.7094515752625442E-2</v>
      </c>
      <c r="D22" s="22">
        <v>1217</v>
      </c>
      <c r="E22" s="32">
        <f t="shared" si="1"/>
        <v>6.5300209261147185E-2</v>
      </c>
      <c r="F22" s="52">
        <v>1596</v>
      </c>
      <c r="G22" s="28"/>
    </row>
    <row r="23" spans="1:7">
      <c r="A23" s="18" t="s">
        <v>17</v>
      </c>
      <c r="B23" s="22">
        <v>623</v>
      </c>
      <c r="C23" s="33">
        <f t="shared" si="0"/>
        <v>3.028977051730844E-2</v>
      </c>
      <c r="D23" s="22">
        <v>370</v>
      </c>
      <c r="E23" s="32">
        <f t="shared" si="1"/>
        <v>1.9852980629929708E-2</v>
      </c>
      <c r="F23" s="18">
        <v>488</v>
      </c>
      <c r="G23" s="28"/>
    </row>
    <row r="24" spans="1:7">
      <c r="A24" s="18" t="s">
        <v>18</v>
      </c>
      <c r="B24" s="18">
        <v>47.7</v>
      </c>
      <c r="C24" s="26" t="s">
        <v>2</v>
      </c>
      <c r="D24" s="18">
        <v>43.8</v>
      </c>
      <c r="F24" s="18">
        <v>47.6</v>
      </c>
    </row>
    <row r="25" spans="1:7">
      <c r="A25" s="19" t="s">
        <v>1386</v>
      </c>
      <c r="B25" s="31">
        <v>4260</v>
      </c>
      <c r="C25" s="35">
        <f>B25/B7</f>
        <v>0.19245538739552745</v>
      </c>
      <c r="D25" s="31">
        <v>4466</v>
      </c>
      <c r="E25" s="36">
        <f>D25/D7</f>
        <v>0.23605898831862149</v>
      </c>
    </row>
    <row r="26" spans="1:7">
      <c r="A26" s="18" t="s">
        <v>1388</v>
      </c>
      <c r="B26" s="22">
        <v>3995</v>
      </c>
      <c r="C26" s="33">
        <f>B26/B8</f>
        <v>0.19423376118241928</v>
      </c>
      <c r="D26" s="18">
        <v>4535</v>
      </c>
      <c r="E26" s="32">
        <f>D26/D8</f>
        <v>0.24333315447765197</v>
      </c>
      <c r="F26" s="53">
        <v>4146</v>
      </c>
    </row>
    <row r="27" spans="1:7" s="19" customFormat="1">
      <c r="A27" s="19" t="s">
        <v>1387</v>
      </c>
      <c r="B27" s="31">
        <v>17875</v>
      </c>
      <c r="C27" s="35">
        <f>B27/B7</f>
        <v>0.80754461260447252</v>
      </c>
      <c r="D27" s="21">
        <v>14453</v>
      </c>
      <c r="E27" s="35">
        <f>D27/D7</f>
        <v>0.76394101168137851</v>
      </c>
    </row>
    <row r="28" spans="1:7">
      <c r="A28" s="18" t="s">
        <v>1389</v>
      </c>
      <c r="B28" s="22">
        <v>16573</v>
      </c>
      <c r="C28" s="33">
        <f t="shared" ref="C28:C31" si="2">B28/$B$8</f>
        <v>0.80576623881758069</v>
      </c>
      <c r="D28" s="34">
        <f>D8-D26</f>
        <v>14102</v>
      </c>
      <c r="E28" s="32">
        <f t="shared" ref="E28:E31" si="3">D28/$D$8</f>
        <v>0.75666684552234798</v>
      </c>
      <c r="F28" s="53">
        <v>17711</v>
      </c>
    </row>
    <row r="29" spans="1:7">
      <c r="A29" s="18" t="s">
        <v>21</v>
      </c>
      <c r="B29" s="22">
        <v>16158</v>
      </c>
      <c r="C29" s="33">
        <f t="shared" si="2"/>
        <v>0.7855892648774796</v>
      </c>
      <c r="D29" s="22">
        <v>13726</v>
      </c>
      <c r="E29" s="32">
        <f t="shared" si="3"/>
        <v>0.73649192466598701</v>
      </c>
      <c r="F29" s="53">
        <v>17246</v>
      </c>
    </row>
    <row r="30" spans="1:7">
      <c r="A30" s="18" t="s">
        <v>22</v>
      </c>
      <c r="B30" s="22">
        <v>4951</v>
      </c>
      <c r="C30" s="33">
        <f t="shared" si="2"/>
        <v>0.24071373006612212</v>
      </c>
      <c r="D30" s="22">
        <v>3814</v>
      </c>
      <c r="E30" s="32">
        <f t="shared" si="3"/>
        <v>0.20464667060149166</v>
      </c>
      <c r="F30" s="53">
        <v>5517</v>
      </c>
    </row>
    <row r="31" spans="1:7">
      <c r="A31" s="18" t="s">
        <v>23</v>
      </c>
      <c r="B31" s="22">
        <v>4267</v>
      </c>
      <c r="C31" s="33">
        <f t="shared" si="2"/>
        <v>0.20745818747569039</v>
      </c>
      <c r="D31" s="22">
        <v>3101</v>
      </c>
      <c r="E31" s="32">
        <f t="shared" si="3"/>
        <v>0.16638944036057304</v>
      </c>
      <c r="F31" s="53">
        <v>4769</v>
      </c>
    </row>
    <row r="32" spans="1:7">
      <c r="A32" s="18" t="s">
        <v>20</v>
      </c>
      <c r="B32" s="22">
        <v>16573</v>
      </c>
      <c r="C32" s="27">
        <v>16573</v>
      </c>
      <c r="D32" s="22">
        <f>D28</f>
        <v>14102</v>
      </c>
      <c r="E32" s="22">
        <v>14102</v>
      </c>
      <c r="F32" s="53">
        <v>17711</v>
      </c>
    </row>
    <row r="33" spans="1:6">
      <c r="A33" s="18" t="s">
        <v>24</v>
      </c>
      <c r="B33" s="22">
        <v>7842</v>
      </c>
      <c r="C33" s="30">
        <f>B33/B32</f>
        <v>0.47317926748325589</v>
      </c>
      <c r="D33" s="22">
        <v>6860</v>
      </c>
      <c r="E33" s="32">
        <f>D33/D32</f>
        <v>0.48645582186923841</v>
      </c>
      <c r="F33" s="52">
        <v>8384</v>
      </c>
    </row>
    <row r="34" spans="1:6">
      <c r="A34" s="18" t="s">
        <v>25</v>
      </c>
      <c r="B34" s="22">
        <v>8731</v>
      </c>
      <c r="C34" s="30">
        <f>B34/B32</f>
        <v>0.52682073251674411</v>
      </c>
      <c r="D34" s="22">
        <v>7242</v>
      </c>
      <c r="E34" s="32">
        <f>D34/D32</f>
        <v>0.51354417813076159</v>
      </c>
      <c r="F34" s="52">
        <v>9327</v>
      </c>
    </row>
    <row r="35" spans="1:6">
      <c r="A35" s="18" t="s">
        <v>23</v>
      </c>
      <c r="B35" s="22">
        <v>4267</v>
      </c>
      <c r="C35" s="26">
        <v>4267</v>
      </c>
      <c r="D35" s="28">
        <f>D31</f>
        <v>3101</v>
      </c>
      <c r="E35" s="18">
        <v>3101</v>
      </c>
      <c r="F35" s="53">
        <v>4769</v>
      </c>
    </row>
    <row r="36" spans="1:6">
      <c r="A36" s="18" t="s">
        <v>24</v>
      </c>
      <c r="B36" s="22">
        <v>2168</v>
      </c>
      <c r="C36" s="26">
        <v>50.8</v>
      </c>
      <c r="D36" s="22">
        <v>1427</v>
      </c>
      <c r="E36" s="32">
        <f>D36/D35</f>
        <v>0.46017413737504032</v>
      </c>
      <c r="F36" s="28">
        <v>2320</v>
      </c>
    </row>
    <row r="37" spans="1:6">
      <c r="A37" s="18" t="s">
        <v>25</v>
      </c>
      <c r="B37" s="22">
        <v>2099</v>
      </c>
      <c r="C37" s="26">
        <v>49.2</v>
      </c>
      <c r="D37" s="22">
        <v>1674</v>
      </c>
      <c r="E37" s="32">
        <f>D37/D35</f>
        <v>0.53982586262495968</v>
      </c>
      <c r="F37" s="52">
        <v>2449</v>
      </c>
    </row>
    <row r="38" spans="1:6">
      <c r="A38" s="18" t="s">
        <v>26</v>
      </c>
    </row>
    <row r="39" spans="1:6">
      <c r="A39" s="18" t="s">
        <v>1</v>
      </c>
      <c r="B39" s="22">
        <v>20568</v>
      </c>
      <c r="C39" s="27">
        <v>20568</v>
      </c>
      <c r="F39" s="52">
        <v>21857</v>
      </c>
    </row>
    <row r="40" spans="1:6">
      <c r="A40" s="18" t="s">
        <v>27</v>
      </c>
      <c r="B40" s="22">
        <v>19958</v>
      </c>
      <c r="C40" s="26">
        <v>97</v>
      </c>
      <c r="F40" s="52">
        <v>21051</v>
      </c>
    </row>
    <row r="41" spans="1:6">
      <c r="A41" s="18" t="s">
        <v>28</v>
      </c>
      <c r="B41" s="22">
        <v>610</v>
      </c>
      <c r="C41" s="26">
        <v>3</v>
      </c>
      <c r="F41" s="18">
        <v>806</v>
      </c>
    </row>
    <row r="42" spans="1:6">
      <c r="A42" s="18" t="s">
        <v>27</v>
      </c>
      <c r="B42" s="22">
        <v>19958</v>
      </c>
      <c r="C42" s="26">
        <v>97</v>
      </c>
      <c r="F42" s="52">
        <v>21051</v>
      </c>
    </row>
    <row r="43" spans="1:6">
      <c r="A43" s="18" t="s">
        <v>29</v>
      </c>
      <c r="B43" s="22">
        <v>19035</v>
      </c>
      <c r="C43" s="26">
        <v>92.5</v>
      </c>
      <c r="F43" s="52">
        <v>20247</v>
      </c>
    </row>
    <row r="44" spans="1:6">
      <c r="A44" s="18" t="s">
        <v>30</v>
      </c>
      <c r="B44" s="22">
        <v>104</v>
      </c>
      <c r="C44" s="26">
        <v>0.5</v>
      </c>
      <c r="F44" s="18">
        <v>54</v>
      </c>
    </row>
    <row r="45" spans="1:6">
      <c r="A45" s="18" t="s">
        <v>31</v>
      </c>
      <c r="B45" s="22">
        <v>140</v>
      </c>
      <c r="C45" s="26">
        <v>0.7</v>
      </c>
      <c r="F45" s="18">
        <v>127</v>
      </c>
    </row>
    <row r="46" spans="1:6">
      <c r="A46" s="18" t="s">
        <v>32</v>
      </c>
      <c r="B46" s="22">
        <v>0</v>
      </c>
      <c r="C46" s="26">
        <v>0</v>
      </c>
      <c r="F46" s="22">
        <v>0</v>
      </c>
    </row>
    <row r="47" spans="1:6">
      <c r="A47" s="18" t="s">
        <v>33</v>
      </c>
      <c r="B47" s="22">
        <v>0</v>
      </c>
      <c r="C47" s="26">
        <v>0</v>
      </c>
      <c r="F47" s="22">
        <v>0</v>
      </c>
    </row>
    <row r="48" spans="1:6">
      <c r="A48" s="18" t="s">
        <v>34</v>
      </c>
      <c r="B48" s="22">
        <v>0</v>
      </c>
      <c r="C48" s="26">
        <v>0</v>
      </c>
      <c r="F48" s="22">
        <v>0</v>
      </c>
    </row>
    <row r="49" spans="1:6">
      <c r="A49" s="18" t="s">
        <v>35</v>
      </c>
      <c r="B49" s="22">
        <v>0</v>
      </c>
      <c r="C49" s="26">
        <v>0</v>
      </c>
      <c r="F49" s="22">
        <v>0</v>
      </c>
    </row>
    <row r="50" spans="1:6">
      <c r="A50" s="18" t="s">
        <v>36</v>
      </c>
      <c r="B50" s="22">
        <v>677</v>
      </c>
      <c r="C50" s="26">
        <v>3.3</v>
      </c>
      <c r="F50" s="18">
        <v>622</v>
      </c>
    </row>
    <row r="51" spans="1:6">
      <c r="A51" s="18" t="s">
        <v>37</v>
      </c>
      <c r="B51" s="22">
        <v>114</v>
      </c>
      <c r="C51" s="26">
        <v>0.6</v>
      </c>
      <c r="F51" s="18">
        <v>108</v>
      </c>
    </row>
    <row r="52" spans="1:6">
      <c r="A52" s="18" t="s">
        <v>38</v>
      </c>
      <c r="B52" s="22">
        <v>190</v>
      </c>
      <c r="C52" s="26">
        <v>0.9</v>
      </c>
      <c r="F52" s="18">
        <v>79</v>
      </c>
    </row>
    <row r="53" spans="1:6">
      <c r="A53" s="18" t="s">
        <v>39</v>
      </c>
      <c r="B53" s="22">
        <v>41</v>
      </c>
      <c r="C53" s="26">
        <v>0.2</v>
      </c>
      <c r="F53" s="18">
        <v>36</v>
      </c>
    </row>
    <row r="54" spans="1:6">
      <c r="A54" s="18" t="s">
        <v>40</v>
      </c>
      <c r="B54" s="22">
        <v>31</v>
      </c>
      <c r="C54" s="26">
        <v>0.2</v>
      </c>
      <c r="F54" s="18">
        <v>32</v>
      </c>
    </row>
    <row r="55" spans="1:6">
      <c r="A55" s="18" t="s">
        <v>41</v>
      </c>
      <c r="B55" s="22">
        <v>110</v>
      </c>
      <c r="C55" s="26">
        <v>0.5</v>
      </c>
      <c r="F55" s="18">
        <v>113</v>
      </c>
    </row>
    <row r="56" spans="1:6">
      <c r="A56" s="18" t="s">
        <v>42</v>
      </c>
      <c r="B56" s="22">
        <v>67</v>
      </c>
      <c r="C56" s="26">
        <v>0.3</v>
      </c>
      <c r="F56" s="18">
        <v>107</v>
      </c>
    </row>
    <row r="57" spans="1:6">
      <c r="A57" s="18" t="s">
        <v>43</v>
      </c>
      <c r="B57" s="22">
        <v>124</v>
      </c>
      <c r="C57" s="26">
        <v>0.6</v>
      </c>
      <c r="F57" s="18">
        <v>147</v>
      </c>
    </row>
    <row r="58" spans="1:6">
      <c r="A58" s="18" t="s">
        <v>44</v>
      </c>
      <c r="B58" s="22">
        <v>0</v>
      </c>
      <c r="C58" s="26">
        <v>0</v>
      </c>
      <c r="F58" s="22">
        <v>0</v>
      </c>
    </row>
    <row r="59" spans="1:6">
      <c r="A59" s="18" t="s">
        <v>45</v>
      </c>
      <c r="B59" s="22">
        <v>0</v>
      </c>
      <c r="C59" s="26">
        <v>0</v>
      </c>
      <c r="F59" s="22">
        <v>0</v>
      </c>
    </row>
    <row r="60" spans="1:6">
      <c r="A60" s="18" t="s">
        <v>46</v>
      </c>
      <c r="B60" s="22">
        <v>0</v>
      </c>
      <c r="C60" s="26">
        <v>0</v>
      </c>
      <c r="F60" s="22">
        <v>0</v>
      </c>
    </row>
    <row r="61" spans="1:6">
      <c r="A61" s="18" t="s">
        <v>47</v>
      </c>
      <c r="B61" s="22">
        <v>0</v>
      </c>
      <c r="C61" s="26">
        <v>0</v>
      </c>
      <c r="F61" s="22">
        <v>0</v>
      </c>
    </row>
    <row r="62" spans="1:6">
      <c r="A62" s="18" t="s">
        <v>48</v>
      </c>
      <c r="B62" s="22">
        <v>0</v>
      </c>
      <c r="C62" s="26">
        <v>0</v>
      </c>
      <c r="F62" s="22">
        <v>0</v>
      </c>
    </row>
    <row r="63" spans="1:6">
      <c r="A63" s="18" t="s">
        <v>49</v>
      </c>
      <c r="B63" s="22">
        <v>2</v>
      </c>
      <c r="C63" s="26">
        <v>0</v>
      </c>
      <c r="F63" s="18">
        <v>1</v>
      </c>
    </row>
    <row r="64" spans="1:6">
      <c r="A64" s="18" t="s">
        <v>28</v>
      </c>
      <c r="B64" s="22">
        <v>610</v>
      </c>
      <c r="C64" s="26">
        <v>3</v>
      </c>
      <c r="F64" s="18">
        <v>806</v>
      </c>
    </row>
    <row r="65" spans="1:6">
      <c r="A65" s="18" t="s">
        <v>50</v>
      </c>
      <c r="B65" s="22">
        <v>289</v>
      </c>
      <c r="C65" s="26">
        <v>1.4</v>
      </c>
      <c r="F65" s="18">
        <v>237</v>
      </c>
    </row>
    <row r="66" spans="1:6">
      <c r="A66" s="18" t="s">
        <v>51</v>
      </c>
      <c r="B66" s="22">
        <v>78</v>
      </c>
      <c r="C66" s="26">
        <v>0.4</v>
      </c>
      <c r="F66" s="18">
        <v>58</v>
      </c>
    </row>
    <row r="67" spans="1:6">
      <c r="A67" s="18" t="s">
        <v>52</v>
      </c>
      <c r="B67" s="22">
        <v>159</v>
      </c>
      <c r="C67" s="26">
        <v>0.8</v>
      </c>
      <c r="F67" s="18">
        <v>140</v>
      </c>
    </row>
    <row r="68" spans="1:6">
      <c r="A68" s="18" t="s">
        <v>53</v>
      </c>
      <c r="B68" s="22">
        <v>0</v>
      </c>
      <c r="C68" s="26">
        <v>0</v>
      </c>
      <c r="F68" s="18">
        <v>0</v>
      </c>
    </row>
    <row r="69" spans="1:6">
      <c r="A69" s="18" t="s">
        <v>54</v>
      </c>
      <c r="B69" s="22"/>
    </row>
    <row r="70" spans="1:6">
      <c r="A70" s="18" t="s">
        <v>1</v>
      </c>
      <c r="B70" s="22">
        <v>20568</v>
      </c>
      <c r="C70" s="26">
        <v>20568</v>
      </c>
      <c r="F70" s="52">
        <v>21857</v>
      </c>
    </row>
    <row r="71" spans="1:6">
      <c r="A71" s="18" t="s">
        <v>55</v>
      </c>
      <c r="B71" s="22">
        <v>19644</v>
      </c>
      <c r="C71" s="26">
        <v>95.5</v>
      </c>
      <c r="F71" s="52">
        <v>21012</v>
      </c>
    </row>
    <row r="72" spans="1:6">
      <c r="A72" s="18" t="s">
        <v>56</v>
      </c>
      <c r="B72" s="22">
        <v>411</v>
      </c>
      <c r="C72" s="26">
        <v>2</v>
      </c>
      <c r="F72" s="18">
        <v>349</v>
      </c>
    </row>
    <row r="73" spans="1:6">
      <c r="A73" s="18" t="s">
        <v>57</v>
      </c>
      <c r="B73" s="22">
        <v>235</v>
      </c>
      <c r="C73" s="26">
        <v>1.1000000000000001</v>
      </c>
      <c r="F73" s="18">
        <v>202</v>
      </c>
    </row>
    <row r="74" spans="1:6">
      <c r="A74" s="18" t="s">
        <v>58</v>
      </c>
      <c r="B74" s="22">
        <v>836</v>
      </c>
      <c r="C74" s="26">
        <v>4.0999999999999996</v>
      </c>
      <c r="F74" s="18">
        <v>762</v>
      </c>
    </row>
    <row r="75" spans="1:6">
      <c r="A75" s="18" t="s">
        <v>59</v>
      </c>
      <c r="B75" s="22">
        <v>19</v>
      </c>
      <c r="C75" s="26">
        <v>0.1</v>
      </c>
      <c r="F75" s="18">
        <v>30</v>
      </c>
    </row>
    <row r="76" spans="1:6">
      <c r="A76" s="18" t="s">
        <v>60</v>
      </c>
      <c r="B76" s="22">
        <v>50</v>
      </c>
      <c r="C76" s="26">
        <v>0.2</v>
      </c>
      <c r="F76" s="18">
        <v>325</v>
      </c>
    </row>
    <row r="77" spans="1:6">
      <c r="A77" s="18" t="s">
        <v>61</v>
      </c>
      <c r="B77" s="22"/>
    </row>
    <row r="78" spans="1:6">
      <c r="A78" s="18" t="s">
        <v>1</v>
      </c>
      <c r="B78" s="22">
        <v>20568</v>
      </c>
      <c r="C78" s="26">
        <v>20568</v>
      </c>
      <c r="F78" s="52">
        <v>21857</v>
      </c>
    </row>
    <row r="79" spans="1:6">
      <c r="A79" s="18" t="s">
        <v>62</v>
      </c>
      <c r="B79" s="22">
        <v>235</v>
      </c>
      <c r="C79" s="26">
        <v>1.1000000000000001</v>
      </c>
      <c r="F79" s="18">
        <v>473</v>
      </c>
    </row>
    <row r="80" spans="1:6">
      <c r="A80" s="18" t="s">
        <v>63</v>
      </c>
      <c r="B80" s="22">
        <v>30</v>
      </c>
      <c r="C80" s="26">
        <v>0.1</v>
      </c>
      <c r="F80" s="18">
        <v>76</v>
      </c>
    </row>
    <row r="81" spans="1:6">
      <c r="A81" s="18" t="s">
        <v>64</v>
      </c>
      <c r="B81" s="22">
        <v>18</v>
      </c>
      <c r="C81" s="26">
        <v>0.1</v>
      </c>
      <c r="F81" s="18">
        <v>34</v>
      </c>
    </row>
    <row r="82" spans="1:6">
      <c r="A82" s="18" t="s">
        <v>65</v>
      </c>
      <c r="B82" s="22">
        <v>13</v>
      </c>
      <c r="C82" s="26">
        <v>0.1</v>
      </c>
      <c r="F82" s="18">
        <v>65</v>
      </c>
    </row>
    <row r="83" spans="1:6">
      <c r="A83" s="18" t="s">
        <v>66</v>
      </c>
      <c r="B83" s="22">
        <v>174</v>
      </c>
      <c r="C83" s="26">
        <v>0.8</v>
      </c>
      <c r="F83" s="18">
        <v>298</v>
      </c>
    </row>
    <row r="84" spans="1:6">
      <c r="A84" s="18" t="s">
        <v>67</v>
      </c>
      <c r="B84" s="22">
        <v>20333</v>
      </c>
      <c r="C84" s="26">
        <v>98.9</v>
      </c>
      <c r="F84" s="52">
        <v>21384</v>
      </c>
    </row>
    <row r="85" spans="1:6">
      <c r="A85" s="18" t="s">
        <v>68</v>
      </c>
      <c r="B85" s="22">
        <v>18849</v>
      </c>
      <c r="C85" s="26">
        <v>91.6</v>
      </c>
      <c r="F85" s="52">
        <v>20032</v>
      </c>
    </row>
    <row r="86" spans="1:6">
      <c r="A86" s="18" t="s">
        <v>69</v>
      </c>
      <c r="B86" s="22">
        <v>104</v>
      </c>
      <c r="C86" s="26">
        <v>0.5</v>
      </c>
      <c r="F86" s="18">
        <v>54</v>
      </c>
    </row>
    <row r="87" spans="1:6">
      <c r="A87" s="18" t="s">
        <v>70</v>
      </c>
      <c r="B87" s="22">
        <v>140</v>
      </c>
      <c r="C87" s="26">
        <v>0.7</v>
      </c>
      <c r="F87" s="18">
        <v>127</v>
      </c>
    </row>
    <row r="88" spans="1:6">
      <c r="A88" s="18" t="s">
        <v>71</v>
      </c>
      <c r="B88" s="22">
        <v>677</v>
      </c>
      <c r="C88" s="26">
        <v>3.3</v>
      </c>
      <c r="F88" s="18">
        <v>622</v>
      </c>
    </row>
    <row r="89" spans="1:6">
      <c r="A89" s="18" t="s">
        <v>72</v>
      </c>
      <c r="B89" s="22">
        <v>0</v>
      </c>
      <c r="C89" s="26">
        <v>0</v>
      </c>
      <c r="F89" s="18">
        <v>0</v>
      </c>
    </row>
    <row r="90" spans="1:6">
      <c r="A90" s="18" t="s">
        <v>73</v>
      </c>
      <c r="B90" s="22">
        <v>1</v>
      </c>
      <c r="C90" s="26">
        <v>0</v>
      </c>
      <c r="F90" s="18">
        <v>1</v>
      </c>
    </row>
    <row r="91" spans="1:6">
      <c r="A91" s="18" t="s">
        <v>74</v>
      </c>
      <c r="B91" s="22">
        <v>562</v>
      </c>
      <c r="C91" s="26">
        <v>2.7</v>
      </c>
      <c r="F91" s="18">
        <v>548</v>
      </c>
    </row>
    <row r="92" spans="1:6">
      <c r="A92" s="18" t="s">
        <v>75</v>
      </c>
      <c r="B92" s="22">
        <v>18</v>
      </c>
      <c r="C92" s="26">
        <v>0.1</v>
      </c>
      <c r="F92" s="18">
        <v>79</v>
      </c>
    </row>
    <row r="93" spans="1:6">
      <c r="A93" s="18" t="s">
        <v>76</v>
      </c>
      <c r="B93" s="22">
        <v>544</v>
      </c>
      <c r="C93" s="26">
        <v>2.6</v>
      </c>
      <c r="F93" s="18">
        <v>469</v>
      </c>
    </row>
    <row r="94" spans="1:6">
      <c r="A94" s="18" t="s">
        <v>77</v>
      </c>
      <c r="B94" s="22">
        <v>9598</v>
      </c>
      <c r="C94" s="26" t="s">
        <v>2</v>
      </c>
      <c r="F94" s="52">
        <v>10176</v>
      </c>
    </row>
    <row r="95" spans="1:6">
      <c r="A95" s="18" t="s">
        <v>78</v>
      </c>
      <c r="B95" s="22"/>
    </row>
    <row r="96" spans="1:6">
      <c r="A96" s="18" t="s">
        <v>79</v>
      </c>
      <c r="B96" s="22">
        <v>16252</v>
      </c>
      <c r="C96" s="26">
        <v>16252</v>
      </c>
      <c r="F96" s="52">
        <v>17357</v>
      </c>
    </row>
    <row r="97" spans="1:6">
      <c r="A97" s="18" t="s">
        <v>3</v>
      </c>
      <c r="B97" s="22">
        <v>7677</v>
      </c>
      <c r="C97" s="26">
        <v>47.2</v>
      </c>
      <c r="F97" s="52">
        <v>8216</v>
      </c>
    </row>
    <row r="98" spans="1:6">
      <c r="A98" s="18" t="s">
        <v>4</v>
      </c>
      <c r="B98" s="22">
        <v>8575</v>
      </c>
      <c r="C98" s="26">
        <v>52.8</v>
      </c>
      <c r="F98" s="52">
        <v>9141</v>
      </c>
    </row>
    <row r="103" spans="1:6" ht="26">
      <c r="A103" s="23" t="s">
        <v>727</v>
      </c>
    </row>
    <row r="104" spans="1:6">
      <c r="A104" s="24" t="s">
        <v>728</v>
      </c>
    </row>
    <row r="105" spans="1:6">
      <c r="C105" s="59">
        <v>2021</v>
      </c>
    </row>
    <row r="106" spans="1:6">
      <c r="A106" s="18" t="s">
        <v>483</v>
      </c>
      <c r="B106" s="22">
        <v>3995</v>
      </c>
      <c r="C106" s="57">
        <v>4146</v>
      </c>
    </row>
    <row r="107" spans="1:6">
      <c r="A107" s="18" t="s">
        <v>718</v>
      </c>
      <c r="B107" s="22">
        <v>3995</v>
      </c>
      <c r="C107" s="57">
        <v>4146</v>
      </c>
    </row>
    <row r="108" spans="1:6">
      <c r="A108" s="18" t="s">
        <v>719</v>
      </c>
      <c r="B108" s="22">
        <v>438</v>
      </c>
      <c r="C108" s="26">
        <v>412</v>
      </c>
    </row>
    <row r="109" spans="1:6">
      <c r="A109" s="18" t="s">
        <v>720</v>
      </c>
      <c r="B109" s="22">
        <v>362</v>
      </c>
      <c r="C109" s="26">
        <v>396</v>
      </c>
    </row>
    <row r="110" spans="1:6">
      <c r="A110" s="18" t="s">
        <v>721</v>
      </c>
      <c r="B110" s="22">
        <v>195</v>
      </c>
      <c r="C110" s="26">
        <v>224</v>
      </c>
    </row>
    <row r="111" spans="1:6">
      <c r="A111" s="18" t="s">
        <v>722</v>
      </c>
      <c r="B111" s="22">
        <v>695</v>
      </c>
      <c r="C111" s="26">
        <v>714</v>
      </c>
    </row>
    <row r="112" spans="1:6">
      <c r="A112" s="18" t="s">
        <v>723</v>
      </c>
      <c r="B112" s="22">
        <v>708</v>
      </c>
      <c r="C112" s="26">
        <v>884</v>
      </c>
    </row>
    <row r="113" spans="1:3">
      <c r="A113" s="18" t="s">
        <v>724</v>
      </c>
      <c r="B113" s="22">
        <v>616</v>
      </c>
      <c r="C113" s="26">
        <v>613</v>
      </c>
    </row>
    <row r="114" spans="1:3">
      <c r="A114" s="18" t="s">
        <v>725</v>
      </c>
      <c r="B114" s="22">
        <v>981</v>
      </c>
      <c r="C114" s="26">
        <v>903</v>
      </c>
    </row>
    <row r="115" spans="1:3">
      <c r="A115" s="18" t="s">
        <v>726</v>
      </c>
      <c r="B115" s="22">
        <v>0</v>
      </c>
      <c r="C115" s="58" t="s">
        <v>1407</v>
      </c>
    </row>
    <row r="118" spans="1:3" ht="26">
      <c r="A118" s="23" t="s">
        <v>1352</v>
      </c>
    </row>
    <row r="119" spans="1:3">
      <c r="A119" s="24" t="s">
        <v>1353</v>
      </c>
    </row>
    <row r="120" spans="1:3">
      <c r="A120" s="18" t="s">
        <v>483</v>
      </c>
      <c r="B120" s="18">
        <v>345</v>
      </c>
    </row>
  </sheetData>
  <mergeCells count="1">
    <mergeCell ref="C1:G2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C16805-5D46-964E-8575-1E0357927681}">
  <dimension ref="A1:H87"/>
  <sheetViews>
    <sheetView workbookViewId="0">
      <selection activeCell="H39" sqref="H39:H45"/>
    </sheetView>
  </sheetViews>
  <sheetFormatPr baseColWidth="10" defaultRowHeight="16"/>
  <cols>
    <col min="1" max="1" width="69.5" customWidth="1"/>
    <col min="2" max="2" width="11.5" bestFit="1" customWidth="1"/>
    <col min="6" max="6" width="23.5" customWidth="1"/>
  </cols>
  <sheetData>
    <row r="1" spans="1:4">
      <c r="A1" t="s">
        <v>1397</v>
      </c>
    </row>
    <row r="3" spans="1:4" ht="22">
      <c r="A3" s="7" t="s">
        <v>674</v>
      </c>
    </row>
    <row r="5" spans="1:4">
      <c r="A5" t="s">
        <v>483</v>
      </c>
      <c r="B5" s="1">
        <v>11458</v>
      </c>
      <c r="D5" t="s">
        <v>701</v>
      </c>
    </row>
    <row r="6" spans="1:4">
      <c r="A6" t="s">
        <v>665</v>
      </c>
      <c r="B6" s="1">
        <v>8155</v>
      </c>
      <c r="C6" s="5">
        <f>B6/B5</f>
        <v>0.71172979577587714</v>
      </c>
    </row>
    <row r="7" spans="1:4">
      <c r="A7" t="s">
        <v>666</v>
      </c>
      <c r="B7" s="1">
        <v>7136</v>
      </c>
      <c r="C7" s="5">
        <f>B7/B5</f>
        <v>0.62279629952871352</v>
      </c>
    </row>
    <row r="8" spans="1:4">
      <c r="A8" t="s">
        <v>667</v>
      </c>
      <c r="B8" s="1">
        <v>1019</v>
      </c>
      <c r="C8" s="5">
        <f>B8/B5</f>
        <v>8.8933496247163554E-2</v>
      </c>
    </row>
    <row r="9" spans="1:4">
      <c r="A9" t="s">
        <v>668</v>
      </c>
      <c r="B9" s="1">
        <v>1479</v>
      </c>
      <c r="C9" s="5">
        <f>B9/B5</f>
        <v>0.12908011869436201</v>
      </c>
    </row>
    <row r="10" spans="1:4">
      <c r="A10" t="s">
        <v>669</v>
      </c>
      <c r="B10" s="1">
        <v>566</v>
      </c>
      <c r="C10" s="5">
        <f>B10/B5</f>
        <v>4.9397800663292024E-2</v>
      </c>
    </row>
    <row r="11" spans="1:4">
      <c r="A11" t="s">
        <v>670</v>
      </c>
      <c r="B11" s="1">
        <v>283</v>
      </c>
      <c r="C11" s="5">
        <f>B11/B5</f>
        <v>2.4698900331646012E-2</v>
      </c>
    </row>
    <row r="12" spans="1:4">
      <c r="A12" t="s">
        <v>671</v>
      </c>
      <c r="B12" s="1">
        <v>341</v>
      </c>
      <c r="C12" s="5">
        <f>B12/B5</f>
        <v>2.9760865770640601E-2</v>
      </c>
    </row>
    <row r="13" spans="1:4">
      <c r="A13" t="s">
        <v>672</v>
      </c>
      <c r="B13" s="1">
        <v>634</v>
      </c>
      <c r="C13" s="5">
        <f>B13/B5</f>
        <v>5.5332518764182229E-2</v>
      </c>
    </row>
    <row r="14" spans="1:4">
      <c r="A14" t="s">
        <v>673</v>
      </c>
      <c r="B14" s="1">
        <v>0</v>
      </c>
    </row>
    <row r="16" spans="1:4">
      <c r="A16" s="2" t="s">
        <v>675</v>
      </c>
    </row>
    <row r="17" spans="1:4">
      <c r="A17" t="s">
        <v>676</v>
      </c>
      <c r="B17" s="1">
        <v>1019</v>
      </c>
      <c r="C17" s="5"/>
    </row>
    <row r="18" spans="1:4">
      <c r="A18" t="s">
        <v>672</v>
      </c>
      <c r="B18" s="1">
        <v>634</v>
      </c>
      <c r="C18" s="5"/>
    </row>
    <row r="19" spans="1:4">
      <c r="A19" t="s">
        <v>675</v>
      </c>
      <c r="B19" s="3">
        <f>B17+B18</f>
        <v>1653</v>
      </c>
      <c r="C19" s="5">
        <f>B19/B5</f>
        <v>0.14426601501134578</v>
      </c>
    </row>
    <row r="23" spans="1:4">
      <c r="A23" t="s">
        <v>677</v>
      </c>
    </row>
    <row r="25" spans="1:4">
      <c r="A25" t="s">
        <v>678</v>
      </c>
      <c r="B25" s="1">
        <v>16687</v>
      </c>
      <c r="D25" t="s">
        <v>702</v>
      </c>
    </row>
    <row r="26" spans="1:4">
      <c r="B26" s="1"/>
    </row>
    <row r="27" spans="1:4">
      <c r="A27" t="s">
        <v>679</v>
      </c>
      <c r="B27" s="1">
        <v>14867</v>
      </c>
    </row>
    <row r="28" spans="1:4">
      <c r="A28" t="s">
        <v>680</v>
      </c>
      <c r="B28" s="1">
        <v>13233</v>
      </c>
    </row>
    <row r="29" spans="1:4">
      <c r="A29" t="s">
        <v>681</v>
      </c>
      <c r="B29" s="1">
        <v>1634</v>
      </c>
    </row>
    <row r="30" spans="1:4">
      <c r="A30" t="s">
        <v>682</v>
      </c>
      <c r="B30" s="1">
        <v>29</v>
      </c>
    </row>
    <row r="31" spans="1:4">
      <c r="A31" t="s">
        <v>683</v>
      </c>
      <c r="B31" s="1">
        <v>255</v>
      </c>
    </row>
    <row r="32" spans="1:4">
      <c r="A32" t="s">
        <v>663</v>
      </c>
      <c r="B32" s="1">
        <v>1390</v>
      </c>
    </row>
    <row r="33" spans="1:8">
      <c r="A33" t="s">
        <v>684</v>
      </c>
      <c r="B33" s="1">
        <v>10</v>
      </c>
    </row>
    <row r="34" spans="1:8">
      <c r="A34" t="s">
        <v>685</v>
      </c>
      <c r="B34" s="1">
        <v>136</v>
      </c>
    </row>
    <row r="36" spans="1:8" ht="22">
      <c r="A36" s="7" t="s">
        <v>686</v>
      </c>
    </row>
    <row r="37" spans="1:8">
      <c r="A37" s="8" t="s">
        <v>622</v>
      </c>
      <c r="F37" s="2" t="s">
        <v>662</v>
      </c>
      <c r="H37" s="9"/>
    </row>
    <row r="38" spans="1:8">
      <c r="A38" t="s">
        <v>483</v>
      </c>
      <c r="B38" s="1">
        <v>16687</v>
      </c>
      <c r="F38" t="s">
        <v>483</v>
      </c>
      <c r="G38" s="1">
        <v>11458</v>
      </c>
      <c r="H38" s="4">
        <f>G38/G38</f>
        <v>1</v>
      </c>
    </row>
    <row r="39" spans="1:8">
      <c r="A39" t="s">
        <v>656</v>
      </c>
      <c r="B39" s="1">
        <v>547</v>
      </c>
      <c r="C39" s="5">
        <f>B39/$B$38</f>
        <v>3.2780008389764484E-2</v>
      </c>
      <c r="F39" t="s">
        <v>656</v>
      </c>
      <c r="G39" s="1">
        <v>508</v>
      </c>
      <c r="H39" s="4">
        <f>G39/$G$38</f>
        <v>4.4335835224297432E-2</v>
      </c>
    </row>
    <row r="40" spans="1:8">
      <c r="A40" t="s">
        <v>657</v>
      </c>
      <c r="B40" s="1">
        <v>1338</v>
      </c>
      <c r="C40" s="5">
        <f t="shared" ref="C40:C45" si="0">B40/$B$38</f>
        <v>8.0182177743153352E-2</v>
      </c>
      <c r="F40" t="s">
        <v>657</v>
      </c>
      <c r="G40" s="1">
        <v>487</v>
      </c>
      <c r="H40" s="4">
        <f t="shared" ref="H40:H45" si="1">G40/$G$38</f>
        <v>4.2503054634316632E-2</v>
      </c>
    </row>
    <row r="41" spans="1:8">
      <c r="A41" t="s">
        <v>658</v>
      </c>
      <c r="B41" s="1">
        <v>6083</v>
      </c>
      <c r="C41" s="5">
        <f t="shared" si="0"/>
        <v>0.36453526697429134</v>
      </c>
      <c r="F41" t="s">
        <v>658</v>
      </c>
      <c r="G41" s="1">
        <v>3884</v>
      </c>
      <c r="H41" s="4">
        <f t="shared" si="1"/>
        <v>0.33897713388025835</v>
      </c>
    </row>
    <row r="42" spans="1:8">
      <c r="A42" t="s">
        <v>659</v>
      </c>
      <c r="B42" s="1">
        <v>3812</v>
      </c>
      <c r="C42" s="5">
        <f t="shared" si="0"/>
        <v>0.22844130161203333</v>
      </c>
      <c r="F42" t="s">
        <v>659</v>
      </c>
      <c r="G42" s="1">
        <v>3236</v>
      </c>
      <c r="H42" s="4">
        <f t="shared" si="1"/>
        <v>0.28242276138942224</v>
      </c>
    </row>
    <row r="43" spans="1:8">
      <c r="A43" t="s">
        <v>660</v>
      </c>
      <c r="B43" s="1">
        <v>1993</v>
      </c>
      <c r="C43" s="5">
        <f t="shared" si="0"/>
        <v>0.11943429016599748</v>
      </c>
      <c r="F43" t="s">
        <v>660</v>
      </c>
      <c r="G43" s="1">
        <v>1619</v>
      </c>
      <c r="H43" s="4">
        <f t="shared" si="1"/>
        <v>0.14129865596090069</v>
      </c>
    </row>
    <row r="44" spans="1:8">
      <c r="A44" t="s">
        <v>661</v>
      </c>
      <c r="B44" s="1">
        <v>1718</v>
      </c>
      <c r="C44" s="5">
        <f t="shared" si="0"/>
        <v>0.10295439563732246</v>
      </c>
      <c r="F44" t="s">
        <v>661</v>
      </c>
      <c r="G44" s="1">
        <v>918</v>
      </c>
      <c r="H44" s="4">
        <f t="shared" si="1"/>
        <v>8.0118694362017809E-2</v>
      </c>
    </row>
    <row r="45" spans="1:8">
      <c r="A45" t="s">
        <v>158</v>
      </c>
      <c r="B45" s="1">
        <v>1196</v>
      </c>
      <c r="C45" s="5">
        <f t="shared" si="0"/>
        <v>7.1672559477437531E-2</v>
      </c>
      <c r="F45" t="s">
        <v>158</v>
      </c>
      <c r="G45" s="1">
        <v>806</v>
      </c>
      <c r="H45" s="4">
        <f t="shared" si="1"/>
        <v>7.0343864548786869E-2</v>
      </c>
    </row>
    <row r="46" spans="1:8">
      <c r="C46" s="3">
        <f>SUM(B39:B45)</f>
        <v>16687</v>
      </c>
      <c r="H46" s="10">
        <f>SUM(H39:H45)</f>
        <v>1</v>
      </c>
    </row>
    <row r="47" spans="1:8">
      <c r="A47" t="s">
        <v>687</v>
      </c>
      <c r="B47" s="1">
        <v>46</v>
      </c>
    </row>
    <row r="48" spans="1:8">
      <c r="A48" t="s">
        <v>688</v>
      </c>
      <c r="B48" s="11">
        <v>41872</v>
      </c>
      <c r="F48" t="s">
        <v>663</v>
      </c>
      <c r="G48" s="1">
        <v>1390</v>
      </c>
      <c r="H48" s="5">
        <f>G48/G49</f>
        <v>0.12131262000349101</v>
      </c>
    </row>
    <row r="49" spans="1:7">
      <c r="A49" t="s">
        <v>689</v>
      </c>
      <c r="B49" s="11">
        <v>90671</v>
      </c>
      <c r="F49" t="s">
        <v>664</v>
      </c>
      <c r="G49" s="3">
        <f>G38</f>
        <v>11458</v>
      </c>
    </row>
    <row r="50" spans="1:7">
      <c r="A50" t="s">
        <v>690</v>
      </c>
      <c r="B50" s="11">
        <v>11125</v>
      </c>
    </row>
    <row r="52" spans="1:7">
      <c r="A52" t="s">
        <v>691</v>
      </c>
    </row>
    <row r="53" spans="1:7">
      <c r="A53" t="s">
        <v>692</v>
      </c>
      <c r="B53" s="1">
        <v>531</v>
      </c>
    </row>
    <row r="54" spans="1:7">
      <c r="A54" t="s">
        <v>693</v>
      </c>
      <c r="B54">
        <v>492</v>
      </c>
    </row>
    <row r="56" spans="1:7" ht="22">
      <c r="A56" s="7" t="s">
        <v>700</v>
      </c>
    </row>
    <row r="58" spans="1:7">
      <c r="A58" t="s">
        <v>483</v>
      </c>
      <c r="B58" s="1">
        <v>16687</v>
      </c>
    </row>
    <row r="59" spans="1:7">
      <c r="A59" t="s">
        <v>694</v>
      </c>
      <c r="B59" s="1">
        <v>6971</v>
      </c>
      <c r="C59" s="5">
        <f>B59/B58</f>
        <v>0.41775034457961285</v>
      </c>
    </row>
    <row r="60" spans="1:7">
      <c r="A60" t="s">
        <v>695</v>
      </c>
      <c r="B60" s="1">
        <v>2582</v>
      </c>
      <c r="C60" s="5">
        <f>B60/B58</f>
        <v>0.15473122790195962</v>
      </c>
    </row>
    <row r="61" spans="1:7">
      <c r="A61" t="s">
        <v>696</v>
      </c>
      <c r="B61" s="1">
        <v>4055</v>
      </c>
      <c r="C61" s="5">
        <f>B61/B58</f>
        <v>0.24300353568646252</v>
      </c>
    </row>
    <row r="62" spans="1:7">
      <c r="A62" t="s">
        <v>697</v>
      </c>
      <c r="B62" s="1">
        <v>1430</v>
      </c>
      <c r="C62" s="5">
        <f>B62/B58</f>
        <v>8.5695451549110083E-2</v>
      </c>
    </row>
    <row r="63" spans="1:7">
      <c r="A63" t="s">
        <v>698</v>
      </c>
      <c r="B63" s="1">
        <v>1649</v>
      </c>
      <c r="C63" s="5">
        <f>B63/B58</f>
        <v>9.8819440282854915E-2</v>
      </c>
    </row>
    <row r="64" spans="1:7">
      <c r="A64" t="s">
        <v>699</v>
      </c>
      <c r="B64" s="1">
        <v>0</v>
      </c>
    </row>
    <row r="67" spans="1:3">
      <c r="A67" t="s">
        <v>483</v>
      </c>
      <c r="B67" s="1">
        <v>16687</v>
      </c>
    </row>
    <row r="68" spans="1:3">
      <c r="A68" t="s">
        <v>703</v>
      </c>
      <c r="B68" s="1">
        <v>168</v>
      </c>
      <c r="C68" s="5">
        <f>B68/$B$67</f>
        <v>1.0067717384790556E-2</v>
      </c>
    </row>
    <row r="69" spans="1:3">
      <c r="A69" t="s">
        <v>704</v>
      </c>
      <c r="B69" s="1">
        <v>998</v>
      </c>
      <c r="C69" s="5">
        <f t="shared" ref="C69:C81" si="2">B69/$B$67</f>
        <v>5.9807035416791512E-2</v>
      </c>
    </row>
    <row r="70" spans="1:3">
      <c r="A70" t="s">
        <v>705</v>
      </c>
      <c r="B70" s="1">
        <v>1336</v>
      </c>
      <c r="C70" s="5">
        <f t="shared" si="2"/>
        <v>8.0062323964762983E-2</v>
      </c>
    </row>
    <row r="71" spans="1:3">
      <c r="A71" t="s">
        <v>706</v>
      </c>
      <c r="B71" s="1">
        <v>540</v>
      </c>
      <c r="C71" s="5">
        <f t="shared" si="2"/>
        <v>3.2360520165398213E-2</v>
      </c>
    </row>
    <row r="72" spans="1:3">
      <c r="A72" t="s">
        <v>707</v>
      </c>
      <c r="B72" s="1">
        <v>2968</v>
      </c>
      <c r="C72" s="5">
        <f t="shared" si="2"/>
        <v>0.17786300713129982</v>
      </c>
    </row>
    <row r="73" spans="1:3">
      <c r="A73" t="s">
        <v>708</v>
      </c>
      <c r="B73" s="1">
        <v>727</v>
      </c>
      <c r="C73" s="5">
        <f t="shared" si="2"/>
        <v>4.3566848444897228E-2</v>
      </c>
    </row>
    <row r="74" spans="1:3">
      <c r="A74" t="s">
        <v>709</v>
      </c>
      <c r="B74" s="1">
        <v>226</v>
      </c>
      <c r="C74" s="5">
        <f t="shared" si="2"/>
        <v>1.3543476958111105E-2</v>
      </c>
    </row>
    <row r="75" spans="1:3">
      <c r="A75" t="s">
        <v>710</v>
      </c>
      <c r="B75" s="1">
        <v>1261</v>
      </c>
      <c r="C75" s="5">
        <f t="shared" si="2"/>
        <v>7.5567807275124355E-2</v>
      </c>
    </row>
    <row r="76" spans="1:3">
      <c r="A76" t="s">
        <v>711</v>
      </c>
      <c r="B76" s="1">
        <v>1947</v>
      </c>
      <c r="C76" s="5">
        <f t="shared" si="2"/>
        <v>0.11667765326301911</v>
      </c>
    </row>
    <row r="77" spans="1:3">
      <c r="A77" t="s">
        <v>712</v>
      </c>
      <c r="B77" s="1">
        <v>4636</v>
      </c>
      <c r="C77" s="5">
        <f t="shared" si="2"/>
        <v>0.27782105830886317</v>
      </c>
    </row>
    <row r="78" spans="1:3">
      <c r="A78" t="s">
        <v>713</v>
      </c>
      <c r="B78" s="1">
        <v>975</v>
      </c>
      <c r="C78" s="5">
        <f t="shared" si="2"/>
        <v>5.842871696530233E-2</v>
      </c>
    </row>
    <row r="79" spans="1:3">
      <c r="A79" t="s">
        <v>714</v>
      </c>
      <c r="B79" s="1">
        <v>609</v>
      </c>
      <c r="C79" s="5">
        <f t="shared" si="2"/>
        <v>3.6495475519865761E-2</v>
      </c>
    </row>
    <row r="80" spans="1:3">
      <c r="A80" t="s">
        <v>715</v>
      </c>
      <c r="B80" s="1">
        <v>250</v>
      </c>
      <c r="C80" s="5">
        <f t="shared" si="2"/>
        <v>1.4981722298795469E-2</v>
      </c>
    </row>
    <row r="81" spans="1:3">
      <c r="A81" t="s">
        <v>716</v>
      </c>
      <c r="B81" s="1">
        <v>46</v>
      </c>
      <c r="C81" s="5">
        <f t="shared" si="2"/>
        <v>2.7566369029783664E-3</v>
      </c>
    </row>
    <row r="82" spans="1:3">
      <c r="B82" s="1"/>
    </row>
    <row r="85" spans="1:3">
      <c r="A85" t="s">
        <v>483</v>
      </c>
      <c r="B85">
        <v>16634</v>
      </c>
      <c r="C85" t="s">
        <v>717</v>
      </c>
    </row>
    <row r="86" spans="1:3">
      <c r="A86" t="s">
        <v>551</v>
      </c>
      <c r="B86" s="1">
        <v>13284</v>
      </c>
      <c r="C86" s="5">
        <f>B86/B85</f>
        <v>0.79860526632199114</v>
      </c>
    </row>
    <row r="87" spans="1:3">
      <c r="A87" t="s">
        <v>552</v>
      </c>
      <c r="B87" s="1">
        <v>3350</v>
      </c>
      <c r="C87" s="5">
        <f>B87/B85</f>
        <v>0.20139473367800889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E6C164-7966-3B43-A043-A0CF0B185BCA}">
  <dimension ref="A1:G191"/>
  <sheetViews>
    <sheetView topLeftCell="A33" workbookViewId="0">
      <selection activeCell="G1" sqref="G1"/>
    </sheetView>
  </sheetViews>
  <sheetFormatPr baseColWidth="10" defaultRowHeight="16"/>
  <cols>
    <col min="1" max="1" width="54.83203125" customWidth="1"/>
  </cols>
  <sheetData>
    <row r="1" spans="1:7" ht="22">
      <c r="A1" s="7" t="s">
        <v>740</v>
      </c>
      <c r="G1" t="s">
        <v>1397</v>
      </c>
    </row>
    <row r="2" spans="1:7">
      <c r="A2" s="8" t="s">
        <v>741</v>
      </c>
    </row>
    <row r="3" spans="1:7">
      <c r="A3" t="s">
        <v>483</v>
      </c>
      <c r="B3">
        <v>3638</v>
      </c>
    </row>
    <row r="4" spans="1:7">
      <c r="A4" t="s">
        <v>729</v>
      </c>
      <c r="B4">
        <v>2919</v>
      </c>
    </row>
    <row r="5" spans="1:7">
      <c r="A5" t="s">
        <v>719</v>
      </c>
      <c r="B5">
        <v>322</v>
      </c>
    </row>
    <row r="6" spans="1:7">
      <c r="A6" t="s">
        <v>720</v>
      </c>
      <c r="B6">
        <v>316</v>
      </c>
    </row>
    <row r="7" spans="1:7">
      <c r="A7" t="s">
        <v>721</v>
      </c>
      <c r="B7">
        <v>185</v>
      </c>
    </row>
    <row r="8" spans="1:7">
      <c r="A8" t="s">
        <v>730</v>
      </c>
      <c r="B8">
        <v>972</v>
      </c>
    </row>
    <row r="9" spans="1:7">
      <c r="A9" t="s">
        <v>731</v>
      </c>
      <c r="B9">
        <v>1124</v>
      </c>
    </row>
    <row r="10" spans="1:7">
      <c r="A10" t="s">
        <v>732</v>
      </c>
      <c r="B10">
        <v>719</v>
      </c>
    </row>
    <row r="11" spans="1:7">
      <c r="A11" t="s">
        <v>733</v>
      </c>
      <c r="B11">
        <v>179</v>
      </c>
    </row>
    <row r="12" spans="1:7">
      <c r="A12" t="s">
        <v>734</v>
      </c>
      <c r="B12">
        <v>21</v>
      </c>
    </row>
    <row r="13" spans="1:7">
      <c r="A13" t="s">
        <v>735</v>
      </c>
      <c r="B13">
        <v>0</v>
      </c>
    </row>
    <row r="14" spans="1:7">
      <c r="A14" t="s">
        <v>736</v>
      </c>
      <c r="B14">
        <v>0</v>
      </c>
    </row>
    <row r="15" spans="1:7">
      <c r="A15" t="s">
        <v>737</v>
      </c>
      <c r="B15">
        <v>39</v>
      </c>
    </row>
    <row r="16" spans="1:7">
      <c r="A16" t="s">
        <v>738</v>
      </c>
      <c r="B16">
        <v>119</v>
      </c>
    </row>
    <row r="17" spans="1:2">
      <c r="A17" t="s">
        <v>739</v>
      </c>
      <c r="B17">
        <v>540</v>
      </c>
    </row>
    <row r="18" spans="1:2">
      <c r="A18" t="s">
        <v>734</v>
      </c>
      <c r="B18">
        <v>0</v>
      </c>
    </row>
    <row r="19" spans="1:2">
      <c r="A19" t="s">
        <v>735</v>
      </c>
      <c r="B19">
        <v>0</v>
      </c>
    </row>
    <row r="20" spans="1:2">
      <c r="A20" t="s">
        <v>736</v>
      </c>
      <c r="B20">
        <v>0</v>
      </c>
    </row>
    <row r="21" spans="1:2">
      <c r="A21" t="s">
        <v>737</v>
      </c>
      <c r="B21">
        <v>281</v>
      </c>
    </row>
    <row r="22" spans="1:2">
      <c r="A22" t="s">
        <v>738</v>
      </c>
      <c r="B22">
        <v>259</v>
      </c>
    </row>
    <row r="25" spans="1:2" ht="22">
      <c r="A25" s="7" t="s">
        <v>746</v>
      </c>
    </row>
    <row r="26" spans="1:2">
      <c r="A26" s="8" t="s">
        <v>747</v>
      </c>
    </row>
    <row r="27" spans="1:2">
      <c r="A27" t="s">
        <v>483</v>
      </c>
      <c r="B27">
        <v>3995</v>
      </c>
    </row>
    <row r="28" spans="1:2">
      <c r="A28" t="s">
        <v>742</v>
      </c>
      <c r="B28">
        <v>3159</v>
      </c>
    </row>
    <row r="29" spans="1:2">
      <c r="A29" t="s">
        <v>743</v>
      </c>
      <c r="B29">
        <v>179</v>
      </c>
    </row>
    <row r="30" spans="1:2">
      <c r="A30" t="s">
        <v>744</v>
      </c>
      <c r="B30">
        <v>210</v>
      </c>
    </row>
    <row r="31" spans="1:2">
      <c r="A31" t="s">
        <v>745</v>
      </c>
      <c r="B31">
        <v>447</v>
      </c>
    </row>
    <row r="34" spans="1:2" ht="22">
      <c r="A34" s="7" t="s">
        <v>767</v>
      </c>
    </row>
    <row r="35" spans="1:2">
      <c r="A35" s="8" t="s">
        <v>768</v>
      </c>
    </row>
    <row r="37" spans="1:2">
      <c r="A37" t="s">
        <v>483</v>
      </c>
      <c r="B37" s="1">
        <v>20568</v>
      </c>
    </row>
    <row r="38" spans="1:2">
      <c r="A38" t="s">
        <v>718</v>
      </c>
      <c r="B38" s="1">
        <v>20223</v>
      </c>
    </row>
    <row r="39" spans="1:2">
      <c r="A39" t="s">
        <v>748</v>
      </c>
      <c r="B39" s="1">
        <v>8462</v>
      </c>
    </row>
    <row r="40" spans="1:2">
      <c r="A40" t="s">
        <v>749</v>
      </c>
      <c r="B40" s="1">
        <v>4163</v>
      </c>
    </row>
    <row r="41" spans="1:2">
      <c r="A41" t="s">
        <v>750</v>
      </c>
      <c r="B41" s="1">
        <v>794</v>
      </c>
    </row>
    <row r="42" spans="1:2">
      <c r="A42" t="s">
        <v>751</v>
      </c>
      <c r="B42" s="1">
        <v>3369</v>
      </c>
    </row>
    <row r="43" spans="1:2">
      <c r="A43" t="s">
        <v>752</v>
      </c>
      <c r="B43" s="1">
        <v>4299</v>
      </c>
    </row>
    <row r="44" spans="1:2">
      <c r="A44" t="s">
        <v>750</v>
      </c>
      <c r="B44" s="1">
        <v>1193</v>
      </c>
    </row>
    <row r="45" spans="1:2">
      <c r="A45" t="s">
        <v>751</v>
      </c>
      <c r="B45" s="1">
        <v>3106</v>
      </c>
    </row>
    <row r="46" spans="1:2">
      <c r="A46" t="s">
        <v>753</v>
      </c>
      <c r="B46" s="1">
        <v>4961</v>
      </c>
    </row>
    <row r="47" spans="1:2">
      <c r="A47" t="s">
        <v>754</v>
      </c>
      <c r="B47" s="1">
        <v>27</v>
      </c>
    </row>
    <row r="48" spans="1:2">
      <c r="A48" t="s">
        <v>755</v>
      </c>
      <c r="B48" s="1">
        <v>385</v>
      </c>
    </row>
    <row r="49" spans="1:2">
      <c r="A49" t="s">
        <v>756</v>
      </c>
      <c r="B49" s="1">
        <v>74</v>
      </c>
    </row>
    <row r="50" spans="1:2">
      <c r="A50" t="s">
        <v>757</v>
      </c>
      <c r="B50" s="1">
        <v>5150</v>
      </c>
    </row>
    <row r="51" spans="1:2">
      <c r="A51" t="s">
        <v>758</v>
      </c>
      <c r="B51" s="1">
        <v>4900</v>
      </c>
    </row>
    <row r="52" spans="1:2">
      <c r="A52" t="s">
        <v>759</v>
      </c>
      <c r="B52" s="1">
        <v>118</v>
      </c>
    </row>
    <row r="53" spans="1:2">
      <c r="A53" t="s">
        <v>760</v>
      </c>
      <c r="B53" s="1">
        <v>132</v>
      </c>
    </row>
    <row r="54" spans="1:2">
      <c r="A54" t="s">
        <v>761</v>
      </c>
      <c r="B54" s="1">
        <v>302</v>
      </c>
    </row>
    <row r="55" spans="1:2">
      <c r="A55" t="s">
        <v>762</v>
      </c>
      <c r="B55" s="1">
        <v>111</v>
      </c>
    </row>
    <row r="56" spans="1:2">
      <c r="A56" t="s">
        <v>763</v>
      </c>
      <c r="B56" s="1">
        <v>85</v>
      </c>
    </row>
    <row r="57" spans="1:2">
      <c r="A57" t="s">
        <v>764</v>
      </c>
      <c r="B57" s="1">
        <v>12</v>
      </c>
    </row>
    <row r="58" spans="1:2">
      <c r="A58" t="s">
        <v>765</v>
      </c>
      <c r="B58" s="1">
        <v>201</v>
      </c>
    </row>
    <row r="59" spans="1:2">
      <c r="A59" t="s">
        <v>103</v>
      </c>
      <c r="B59" s="1">
        <v>196</v>
      </c>
    </row>
    <row r="60" spans="1:2">
      <c r="A60" t="s">
        <v>766</v>
      </c>
      <c r="B60" s="1">
        <v>0</v>
      </c>
    </row>
    <row r="61" spans="1:2">
      <c r="A61" t="s">
        <v>104</v>
      </c>
      <c r="B61" s="1">
        <v>257</v>
      </c>
    </row>
    <row r="62" spans="1:2">
      <c r="A62" t="s">
        <v>726</v>
      </c>
      <c r="B62" s="1">
        <v>345</v>
      </c>
    </row>
    <row r="65" spans="1:2" ht="22">
      <c r="A65" s="7" t="s">
        <v>829</v>
      </c>
    </row>
    <row r="66" spans="1:2">
      <c r="A66" s="8" t="s">
        <v>830</v>
      </c>
    </row>
    <row r="68" spans="1:2">
      <c r="A68" t="s">
        <v>483</v>
      </c>
      <c r="B68" s="1">
        <v>6022</v>
      </c>
    </row>
    <row r="69" spans="1:2">
      <c r="A69" t="s">
        <v>817</v>
      </c>
      <c r="B69" s="1">
        <v>5155</v>
      </c>
    </row>
    <row r="70" spans="1:2">
      <c r="A70" t="s">
        <v>818</v>
      </c>
      <c r="B70" s="1">
        <v>1678</v>
      </c>
    </row>
    <row r="71" spans="1:2">
      <c r="A71" t="s">
        <v>819</v>
      </c>
      <c r="B71" s="1">
        <v>362</v>
      </c>
    </row>
    <row r="72" spans="1:2">
      <c r="A72" t="s">
        <v>820</v>
      </c>
      <c r="B72" s="1">
        <v>278</v>
      </c>
    </row>
    <row r="73" spans="1:2">
      <c r="A73" t="s">
        <v>821</v>
      </c>
      <c r="B73" s="1">
        <v>1038</v>
      </c>
    </row>
    <row r="74" spans="1:2">
      <c r="A74" t="s">
        <v>822</v>
      </c>
      <c r="B74" s="1">
        <v>3477</v>
      </c>
    </row>
    <row r="75" spans="1:2">
      <c r="A75" t="s">
        <v>823</v>
      </c>
      <c r="B75" s="1">
        <v>867</v>
      </c>
    </row>
    <row r="76" spans="1:2">
      <c r="A76" t="s">
        <v>733</v>
      </c>
      <c r="B76" s="1">
        <v>200</v>
      </c>
    </row>
    <row r="77" spans="1:2">
      <c r="A77" t="s">
        <v>824</v>
      </c>
      <c r="B77" s="1">
        <v>124</v>
      </c>
    </row>
    <row r="78" spans="1:2">
      <c r="A78" t="s">
        <v>825</v>
      </c>
      <c r="B78" s="1">
        <v>0</v>
      </c>
    </row>
    <row r="79" spans="1:2">
      <c r="A79" t="s">
        <v>826</v>
      </c>
      <c r="B79" s="1">
        <v>21</v>
      </c>
    </row>
    <row r="80" spans="1:2">
      <c r="A80" t="s">
        <v>827</v>
      </c>
      <c r="B80" s="1">
        <v>103</v>
      </c>
    </row>
    <row r="81" spans="1:3">
      <c r="A81" t="s">
        <v>828</v>
      </c>
      <c r="B81" s="1">
        <v>76</v>
      </c>
    </row>
    <row r="82" spans="1:3">
      <c r="A82" t="s">
        <v>739</v>
      </c>
      <c r="B82" s="1">
        <v>667</v>
      </c>
    </row>
    <row r="83" spans="1:3">
      <c r="A83" t="s">
        <v>824</v>
      </c>
      <c r="B83" s="1">
        <v>388</v>
      </c>
    </row>
    <row r="84" spans="1:3">
      <c r="A84" t="s">
        <v>825</v>
      </c>
      <c r="B84" s="1">
        <v>0</v>
      </c>
    </row>
    <row r="85" spans="1:3">
      <c r="A85" t="s">
        <v>826</v>
      </c>
      <c r="B85" s="1">
        <v>0</v>
      </c>
    </row>
    <row r="86" spans="1:3">
      <c r="A86" t="s">
        <v>827</v>
      </c>
      <c r="B86" s="1">
        <v>388</v>
      </c>
    </row>
    <row r="87" spans="1:3">
      <c r="A87" t="s">
        <v>828</v>
      </c>
      <c r="B87" s="1">
        <v>279</v>
      </c>
    </row>
    <row r="89" spans="1:3" ht="22">
      <c r="A89" s="7" t="s">
        <v>841</v>
      </c>
    </row>
    <row r="90" spans="1:3">
      <c r="A90" s="8" t="s">
        <v>808</v>
      </c>
    </row>
    <row r="92" spans="1:3">
      <c r="A92" t="s">
        <v>483</v>
      </c>
      <c r="B92" s="1">
        <v>8462</v>
      </c>
    </row>
    <row r="93" spans="1:3">
      <c r="A93" t="s">
        <v>831</v>
      </c>
      <c r="B93" s="1">
        <v>2377</v>
      </c>
      <c r="C93" s="5">
        <f>B93/B92</f>
        <v>0.28090285984400853</v>
      </c>
    </row>
    <row r="94" spans="1:3">
      <c r="A94" t="s">
        <v>832</v>
      </c>
      <c r="B94" s="1">
        <v>2377</v>
      </c>
    </row>
    <row r="95" spans="1:3">
      <c r="A95" t="s">
        <v>833</v>
      </c>
      <c r="B95" s="1">
        <v>1796</v>
      </c>
    </row>
    <row r="96" spans="1:3">
      <c r="A96" t="s">
        <v>834</v>
      </c>
      <c r="B96" s="1">
        <v>581</v>
      </c>
    </row>
    <row r="97" spans="1:3">
      <c r="A97" t="s">
        <v>835</v>
      </c>
      <c r="B97" s="1">
        <v>185</v>
      </c>
    </row>
    <row r="98" spans="1:3">
      <c r="A98" t="s">
        <v>836</v>
      </c>
      <c r="B98" s="1">
        <v>396</v>
      </c>
    </row>
    <row r="99" spans="1:3">
      <c r="A99" t="s">
        <v>837</v>
      </c>
      <c r="B99" s="1">
        <v>0</v>
      </c>
    </row>
    <row r="100" spans="1:3">
      <c r="A100" t="s">
        <v>838</v>
      </c>
      <c r="B100" s="1">
        <v>0</v>
      </c>
    </row>
    <row r="101" spans="1:3">
      <c r="A101" t="s">
        <v>839</v>
      </c>
      <c r="B101" s="1">
        <v>0</v>
      </c>
    </row>
    <row r="102" spans="1:3">
      <c r="A102" t="s">
        <v>840</v>
      </c>
      <c r="B102" s="1">
        <v>6085</v>
      </c>
      <c r="C102" s="5">
        <f>B102/B92</f>
        <v>0.71909714015599147</v>
      </c>
    </row>
    <row r="103" spans="1:3">
      <c r="A103" t="s">
        <v>832</v>
      </c>
      <c r="B103" s="1">
        <v>3645</v>
      </c>
    </row>
    <row r="104" spans="1:3">
      <c r="A104" t="s">
        <v>833</v>
      </c>
      <c r="B104" s="1">
        <v>3359</v>
      </c>
    </row>
    <row r="105" spans="1:3">
      <c r="A105" t="s">
        <v>834</v>
      </c>
      <c r="B105" s="1">
        <v>286</v>
      </c>
    </row>
    <row r="106" spans="1:3">
      <c r="A106" t="s">
        <v>835</v>
      </c>
      <c r="B106" s="1">
        <v>15</v>
      </c>
    </row>
    <row r="107" spans="1:3">
      <c r="A107" t="s">
        <v>836</v>
      </c>
      <c r="B107" s="1">
        <v>271</v>
      </c>
    </row>
    <row r="108" spans="1:3">
      <c r="A108" t="s">
        <v>837</v>
      </c>
      <c r="B108" s="1">
        <v>2440</v>
      </c>
    </row>
    <row r="109" spans="1:3">
      <c r="A109" t="s">
        <v>838</v>
      </c>
      <c r="B109" s="1">
        <v>1077</v>
      </c>
    </row>
    <row r="110" spans="1:3">
      <c r="A110" t="s">
        <v>839</v>
      </c>
      <c r="B110" s="1">
        <v>1363</v>
      </c>
    </row>
    <row r="113" spans="1:2" ht="22">
      <c r="A113" s="7" t="s">
        <v>882</v>
      </c>
    </row>
    <row r="114" spans="1:2">
      <c r="A114" s="8" t="s">
        <v>883</v>
      </c>
    </row>
    <row r="116" spans="1:2">
      <c r="A116" t="s">
        <v>483</v>
      </c>
      <c r="B116" s="1">
        <v>4464</v>
      </c>
    </row>
    <row r="117" spans="1:2">
      <c r="A117" t="s">
        <v>875</v>
      </c>
      <c r="B117" s="1">
        <v>176</v>
      </c>
    </row>
    <row r="118" spans="1:2">
      <c r="A118" t="s">
        <v>876</v>
      </c>
      <c r="B118" s="1">
        <v>176</v>
      </c>
    </row>
    <row r="119" spans="1:2">
      <c r="A119" t="s">
        <v>877</v>
      </c>
      <c r="B119" s="1">
        <v>0</v>
      </c>
    </row>
    <row r="120" spans="1:2">
      <c r="A120" t="s">
        <v>878</v>
      </c>
      <c r="B120" s="1">
        <v>112</v>
      </c>
    </row>
    <row r="121" spans="1:2">
      <c r="A121" t="s">
        <v>879</v>
      </c>
      <c r="B121" s="1">
        <v>64</v>
      </c>
    </row>
    <row r="122" spans="1:2">
      <c r="A122" t="s">
        <v>880</v>
      </c>
      <c r="B122" s="1">
        <v>0</v>
      </c>
    </row>
    <row r="123" spans="1:2">
      <c r="A123" t="s">
        <v>877</v>
      </c>
      <c r="B123" s="1">
        <v>0</v>
      </c>
    </row>
    <row r="124" spans="1:2">
      <c r="A124" t="s">
        <v>878</v>
      </c>
      <c r="B124" s="1">
        <v>0</v>
      </c>
    </row>
    <row r="125" spans="1:2">
      <c r="A125" t="s">
        <v>879</v>
      </c>
      <c r="B125" s="1">
        <v>0</v>
      </c>
    </row>
    <row r="126" spans="1:2">
      <c r="A126" t="s">
        <v>881</v>
      </c>
      <c r="B126" s="1">
        <v>4288</v>
      </c>
    </row>
    <row r="127" spans="1:2">
      <c r="A127" t="s">
        <v>876</v>
      </c>
      <c r="B127" s="1">
        <v>2332</v>
      </c>
    </row>
    <row r="128" spans="1:2">
      <c r="A128" t="s">
        <v>877</v>
      </c>
      <c r="B128" s="1">
        <v>22</v>
      </c>
    </row>
    <row r="129" spans="1:2">
      <c r="A129" t="s">
        <v>878</v>
      </c>
      <c r="B129" s="1">
        <v>617</v>
      </c>
    </row>
    <row r="130" spans="1:2">
      <c r="A130" t="s">
        <v>879</v>
      </c>
      <c r="B130" s="1">
        <v>1693</v>
      </c>
    </row>
    <row r="131" spans="1:2">
      <c r="A131" t="s">
        <v>880</v>
      </c>
      <c r="B131" s="1">
        <v>1956</v>
      </c>
    </row>
    <row r="132" spans="1:2">
      <c r="A132" t="s">
        <v>877</v>
      </c>
      <c r="B132" s="1">
        <v>657</v>
      </c>
    </row>
    <row r="133" spans="1:2">
      <c r="A133" t="s">
        <v>878</v>
      </c>
      <c r="B133" s="1">
        <v>783</v>
      </c>
    </row>
    <row r="134" spans="1:2">
      <c r="A134" t="s">
        <v>879</v>
      </c>
      <c r="B134" s="1">
        <v>516</v>
      </c>
    </row>
    <row r="136" spans="1:2" ht="22">
      <c r="A136" s="7" t="s">
        <v>887</v>
      </c>
    </row>
    <row r="137" spans="1:2">
      <c r="A137" s="8" t="s">
        <v>888</v>
      </c>
    </row>
    <row r="139" spans="1:2">
      <c r="A139" t="s">
        <v>483</v>
      </c>
      <c r="B139" s="1">
        <v>4114</v>
      </c>
    </row>
    <row r="140" spans="1:2">
      <c r="A140" t="s">
        <v>875</v>
      </c>
      <c r="B140" s="1">
        <v>176</v>
      </c>
    </row>
    <row r="141" spans="1:2">
      <c r="A141" t="s">
        <v>876</v>
      </c>
      <c r="B141" s="1">
        <v>176</v>
      </c>
    </row>
    <row r="142" spans="1:2">
      <c r="A142" t="s">
        <v>884</v>
      </c>
      <c r="B142" s="1">
        <v>152</v>
      </c>
    </row>
    <row r="143" spans="1:2">
      <c r="A143" t="s">
        <v>885</v>
      </c>
      <c r="B143" s="1">
        <v>24</v>
      </c>
    </row>
    <row r="144" spans="1:2">
      <c r="A144" t="s">
        <v>886</v>
      </c>
      <c r="B144" s="1">
        <v>0</v>
      </c>
    </row>
    <row r="145" spans="1:2">
      <c r="A145" t="s">
        <v>884</v>
      </c>
      <c r="B145" s="1">
        <v>0</v>
      </c>
    </row>
    <row r="146" spans="1:2">
      <c r="A146" t="s">
        <v>885</v>
      </c>
      <c r="B146" s="1">
        <v>0</v>
      </c>
    </row>
    <row r="147" spans="1:2">
      <c r="A147" t="s">
        <v>881</v>
      </c>
      <c r="B147" s="1">
        <v>3938</v>
      </c>
    </row>
    <row r="148" spans="1:2">
      <c r="A148" t="s">
        <v>876</v>
      </c>
      <c r="B148" s="1">
        <v>2332</v>
      </c>
    </row>
    <row r="149" spans="1:2">
      <c r="A149" t="s">
        <v>884</v>
      </c>
      <c r="B149" s="1">
        <v>2066</v>
      </c>
    </row>
    <row r="150" spans="1:2">
      <c r="A150" t="s">
        <v>885</v>
      </c>
      <c r="B150" s="1">
        <v>266</v>
      </c>
    </row>
    <row r="151" spans="1:2">
      <c r="A151" t="s">
        <v>886</v>
      </c>
      <c r="B151" s="1">
        <v>1606</v>
      </c>
    </row>
    <row r="152" spans="1:2">
      <c r="A152" t="s">
        <v>884</v>
      </c>
      <c r="B152" s="1">
        <v>1409</v>
      </c>
    </row>
    <row r="153" spans="1:2">
      <c r="A153" t="s">
        <v>885</v>
      </c>
      <c r="B153" s="1">
        <v>197</v>
      </c>
    </row>
    <row r="157" spans="1:2" ht="22">
      <c r="A157" s="7" t="s">
        <v>1313</v>
      </c>
    </row>
    <row r="158" spans="1:2">
      <c r="A158" s="8" t="s">
        <v>1173</v>
      </c>
    </row>
    <row r="160" spans="1:2">
      <c r="A160" s="1" t="s">
        <v>483</v>
      </c>
      <c r="B160" s="1">
        <v>8462</v>
      </c>
    </row>
    <row r="161" spans="1:3">
      <c r="A161" s="1" t="s">
        <v>1186</v>
      </c>
      <c r="B161" s="1">
        <v>6800</v>
      </c>
    </row>
    <row r="162" spans="1:3">
      <c r="A162" s="1" t="s">
        <v>832</v>
      </c>
      <c r="B162" s="1">
        <v>5460</v>
      </c>
    </row>
    <row r="163" spans="1:3">
      <c r="A163" s="1" t="s">
        <v>1212</v>
      </c>
      <c r="B163" s="1">
        <v>4735</v>
      </c>
    </row>
    <row r="164" spans="1:3">
      <c r="A164" s="1" t="s">
        <v>1308</v>
      </c>
      <c r="B164" s="1">
        <v>1594</v>
      </c>
      <c r="C164" s="3">
        <f>B164</f>
        <v>1594</v>
      </c>
    </row>
    <row r="165" spans="1:3">
      <c r="A165" s="1" t="s">
        <v>1309</v>
      </c>
      <c r="B165" s="1">
        <v>3141</v>
      </c>
    </row>
    <row r="166" spans="1:3">
      <c r="A166" s="1" t="s">
        <v>834</v>
      </c>
      <c r="B166" s="1">
        <v>725</v>
      </c>
    </row>
    <row r="167" spans="1:3">
      <c r="A167" s="1" t="s">
        <v>1216</v>
      </c>
      <c r="B167" s="1">
        <v>184</v>
      </c>
    </row>
    <row r="168" spans="1:3">
      <c r="A168" s="1" t="s">
        <v>1310</v>
      </c>
      <c r="B168" s="1">
        <v>108</v>
      </c>
      <c r="C168" s="3">
        <f>B168</f>
        <v>108</v>
      </c>
    </row>
    <row r="169" spans="1:3">
      <c r="A169" s="1" t="s">
        <v>1311</v>
      </c>
      <c r="B169" s="1">
        <v>76</v>
      </c>
    </row>
    <row r="170" spans="1:3">
      <c r="A170" s="1" t="s">
        <v>1220</v>
      </c>
      <c r="B170" s="1">
        <v>541</v>
      </c>
    </row>
    <row r="171" spans="1:3">
      <c r="A171" s="1" t="s">
        <v>1310</v>
      </c>
      <c r="B171" s="1">
        <v>294</v>
      </c>
      <c r="C171" s="3">
        <f>B171</f>
        <v>294</v>
      </c>
    </row>
    <row r="172" spans="1:3">
      <c r="A172" s="1" t="s">
        <v>1311</v>
      </c>
      <c r="B172" s="1">
        <v>247</v>
      </c>
    </row>
    <row r="173" spans="1:3">
      <c r="A173" s="1" t="s">
        <v>1312</v>
      </c>
      <c r="B173" s="1">
        <v>1340</v>
      </c>
    </row>
    <row r="174" spans="1:3">
      <c r="A174" s="1" t="s">
        <v>1196</v>
      </c>
      <c r="B174" s="1">
        <v>1662</v>
      </c>
    </row>
    <row r="175" spans="1:3">
      <c r="A175" s="1" t="s">
        <v>832</v>
      </c>
      <c r="B175" s="1">
        <v>562</v>
      </c>
    </row>
    <row r="176" spans="1:3">
      <c r="A176" s="1" t="s">
        <v>1212</v>
      </c>
      <c r="B176" s="1">
        <v>420</v>
      </c>
    </row>
    <row r="177" spans="1:4">
      <c r="A177" s="1" t="s">
        <v>1308</v>
      </c>
      <c r="B177" s="1">
        <v>84</v>
      </c>
      <c r="C177" s="3">
        <f>B177</f>
        <v>84</v>
      </c>
    </row>
    <row r="178" spans="1:4">
      <c r="A178" s="1" t="s">
        <v>1309</v>
      </c>
      <c r="B178" s="1">
        <v>336</v>
      </c>
    </row>
    <row r="179" spans="1:4">
      <c r="A179" s="1" t="s">
        <v>834</v>
      </c>
      <c r="B179" s="1">
        <v>142</v>
      </c>
    </row>
    <row r="180" spans="1:4">
      <c r="A180" s="1" t="s">
        <v>1216</v>
      </c>
      <c r="B180" s="1">
        <v>16</v>
      </c>
    </row>
    <row r="181" spans="1:4">
      <c r="A181" s="1" t="s">
        <v>1310</v>
      </c>
      <c r="B181" s="1">
        <v>16</v>
      </c>
      <c r="C181" s="3">
        <f>B181</f>
        <v>16</v>
      </c>
    </row>
    <row r="182" spans="1:4">
      <c r="A182" s="1" t="s">
        <v>1311</v>
      </c>
      <c r="B182" s="1">
        <v>0</v>
      </c>
    </row>
    <row r="183" spans="1:4">
      <c r="A183" s="1" t="s">
        <v>1220</v>
      </c>
      <c r="B183" s="1">
        <v>126</v>
      </c>
    </row>
    <row r="184" spans="1:4">
      <c r="A184" s="1" t="s">
        <v>1310</v>
      </c>
      <c r="B184" s="1">
        <v>94</v>
      </c>
      <c r="C184" s="3">
        <f>B184</f>
        <v>94</v>
      </c>
    </row>
    <row r="185" spans="1:4">
      <c r="A185" s="1" t="s">
        <v>1311</v>
      </c>
      <c r="B185" s="1">
        <v>32</v>
      </c>
    </row>
    <row r="186" spans="1:4">
      <c r="A186" s="1" t="s">
        <v>1312</v>
      </c>
      <c r="B186" s="1">
        <v>1100</v>
      </c>
    </row>
    <row r="189" spans="1:4">
      <c r="A189" s="1" t="s">
        <v>1314</v>
      </c>
      <c r="C189" s="3">
        <f>C164+C168+C171</f>
        <v>1996</v>
      </c>
      <c r="D189" s="5">
        <f>C189/B161</f>
        <v>0.29352941176470587</v>
      </c>
    </row>
    <row r="190" spans="1:4">
      <c r="A190" s="1" t="s">
        <v>1315</v>
      </c>
      <c r="C190" s="3">
        <f>C177+C181+C184</f>
        <v>194</v>
      </c>
      <c r="D190" s="5">
        <f>C190/B174</f>
        <v>0.11672683513838748</v>
      </c>
    </row>
    <row r="191" spans="1:4">
      <c r="C191" s="3">
        <f>C189+C190</f>
        <v>2190</v>
      </c>
      <c r="D191" s="5">
        <f>C191/B160</f>
        <v>0.25880406523280547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217314-E1BE-7144-ABB5-4726029DB3AF}">
  <dimension ref="A1:I179"/>
  <sheetViews>
    <sheetView topLeftCell="A31" workbookViewId="0">
      <selection activeCell="H160" sqref="H160"/>
    </sheetView>
  </sheetViews>
  <sheetFormatPr baseColWidth="10" defaultRowHeight="16"/>
  <cols>
    <col min="1" max="1" width="45.5" customWidth="1"/>
    <col min="2" max="2" width="17.33203125" customWidth="1"/>
    <col min="9" max="9" width="57" customWidth="1"/>
  </cols>
  <sheetData>
    <row r="1" spans="1:9" ht="22">
      <c r="A1" s="7" t="s">
        <v>898</v>
      </c>
    </row>
    <row r="2" spans="1:9">
      <c r="A2" s="8" t="s">
        <v>899</v>
      </c>
    </row>
    <row r="3" spans="1:9" ht="68">
      <c r="B3">
        <v>2020</v>
      </c>
      <c r="C3" s="16" t="s">
        <v>925</v>
      </c>
      <c r="D3" s="16" t="s">
        <v>926</v>
      </c>
      <c r="F3" s="55">
        <v>2021</v>
      </c>
      <c r="I3" s="15" t="s">
        <v>1397</v>
      </c>
    </row>
    <row r="4" spans="1:9">
      <c r="A4" t="s">
        <v>483</v>
      </c>
      <c r="B4" s="1">
        <v>20130</v>
      </c>
      <c r="C4" t="s">
        <v>900</v>
      </c>
      <c r="F4" s="54">
        <v>21445</v>
      </c>
    </row>
    <row r="5" spans="1:9">
      <c r="A5" t="s">
        <v>889</v>
      </c>
      <c r="B5" s="1">
        <v>4128</v>
      </c>
      <c r="C5" s="3">
        <f>B5-B11-B12</f>
        <v>3352</v>
      </c>
      <c r="F5" s="54">
        <v>4615</v>
      </c>
    </row>
    <row r="6" spans="1:9">
      <c r="A6" t="s">
        <v>890</v>
      </c>
      <c r="B6" s="1">
        <v>331</v>
      </c>
      <c r="C6" s="1"/>
      <c r="D6" s="3"/>
      <c r="F6">
        <v>381</v>
      </c>
    </row>
    <row r="7" spans="1:9">
      <c r="A7" t="s">
        <v>891</v>
      </c>
      <c r="B7" s="1">
        <v>184</v>
      </c>
      <c r="C7" s="1">
        <v>184</v>
      </c>
      <c r="D7" s="3">
        <f>B47+B71</f>
        <v>42</v>
      </c>
      <c r="E7" s="3">
        <f>C7-D7</f>
        <v>142</v>
      </c>
      <c r="F7">
        <v>200</v>
      </c>
    </row>
    <row r="8" spans="1:9">
      <c r="A8" t="s">
        <v>892</v>
      </c>
      <c r="B8" s="1">
        <v>876</v>
      </c>
      <c r="C8" s="1">
        <v>876</v>
      </c>
      <c r="D8" s="3">
        <f>B50+B77</f>
        <v>64</v>
      </c>
      <c r="E8" s="3">
        <f>C8-D8</f>
        <v>812</v>
      </c>
      <c r="F8">
        <v>948</v>
      </c>
    </row>
    <row r="9" spans="1:9">
      <c r="A9" t="s">
        <v>893</v>
      </c>
      <c r="B9" s="1">
        <v>820</v>
      </c>
      <c r="C9" s="1">
        <v>820</v>
      </c>
      <c r="D9" s="3">
        <f>B53</f>
        <v>0</v>
      </c>
      <c r="E9" s="3">
        <f>C9-D9</f>
        <v>820</v>
      </c>
      <c r="F9">
        <v>959</v>
      </c>
    </row>
    <row r="10" spans="1:9">
      <c r="A10" t="s">
        <v>894</v>
      </c>
      <c r="B10" s="1">
        <v>1141</v>
      </c>
      <c r="C10" s="1">
        <v>1141</v>
      </c>
      <c r="D10" s="3">
        <f>B56+B80</f>
        <v>77</v>
      </c>
      <c r="E10" s="3">
        <f>C10-D10</f>
        <v>1064</v>
      </c>
      <c r="F10" s="54">
        <v>1124</v>
      </c>
    </row>
    <row r="11" spans="1:9">
      <c r="A11" t="s">
        <v>895</v>
      </c>
      <c r="B11" s="1">
        <v>625</v>
      </c>
      <c r="F11">
        <v>729</v>
      </c>
    </row>
    <row r="12" spans="1:9">
      <c r="A12" t="s">
        <v>896</v>
      </c>
      <c r="B12" s="1">
        <v>151</v>
      </c>
      <c r="F12">
        <v>274</v>
      </c>
    </row>
    <row r="13" spans="1:9">
      <c r="A13" t="s">
        <v>897</v>
      </c>
      <c r="B13" s="1">
        <v>16002</v>
      </c>
      <c r="C13" s="3">
        <f>SUM(C6:C12)</f>
        <v>3021</v>
      </c>
      <c r="D13" s="3">
        <f>SUM(D7:D10)</f>
        <v>183</v>
      </c>
      <c r="E13" s="3">
        <f>SUM(E7:E10)</f>
        <v>2838</v>
      </c>
      <c r="F13" s="54">
        <v>16830</v>
      </c>
    </row>
    <row r="15" spans="1:9">
      <c r="A15" t="s">
        <v>901</v>
      </c>
    </row>
    <row r="17" spans="1:3">
      <c r="A17" s="12" t="s">
        <v>902</v>
      </c>
      <c r="C17" t="s">
        <v>903</v>
      </c>
    </row>
    <row r="18" spans="1:3">
      <c r="A18" t="s">
        <v>891</v>
      </c>
      <c r="B18">
        <f>90+73+76</f>
        <v>239</v>
      </c>
    </row>
    <row r="19" spans="1:3">
      <c r="A19" t="s">
        <v>904</v>
      </c>
      <c r="B19">
        <f>56+73+72+81+61+69</f>
        <v>412</v>
      </c>
      <c r="C19">
        <v>2</v>
      </c>
    </row>
    <row r="20" spans="1:3">
      <c r="A20" t="s">
        <v>905</v>
      </c>
      <c r="B20">
        <f>206+224</f>
        <v>430</v>
      </c>
      <c r="C20">
        <v>1</v>
      </c>
    </row>
    <row r="21" spans="1:3">
      <c r="A21" t="s">
        <v>893</v>
      </c>
      <c r="B21">
        <f>243+256+214+231</f>
        <v>944</v>
      </c>
      <c r="C21">
        <v>2</v>
      </c>
    </row>
    <row r="22" spans="1:3">
      <c r="A22" t="s">
        <v>894</v>
      </c>
      <c r="B22">
        <f>237+252+243+252</f>
        <v>984</v>
      </c>
      <c r="C22">
        <v>1</v>
      </c>
    </row>
    <row r="23" spans="1:3">
      <c r="B23">
        <f>SUM(B18:B22)</f>
        <v>3009</v>
      </c>
    </row>
    <row r="24" spans="1:3">
      <c r="A24" t="s">
        <v>927</v>
      </c>
    </row>
    <row r="25" spans="1:3">
      <c r="B25" t="s">
        <v>928</v>
      </c>
      <c r="C25" t="s">
        <v>929</v>
      </c>
    </row>
    <row r="26" spans="1:3">
      <c r="A26" t="s">
        <v>910</v>
      </c>
      <c r="B26" s="3">
        <f>SUM(B27:B30)</f>
        <v>12</v>
      </c>
      <c r="C26" s="3">
        <f>SUM(C27:C30)</f>
        <v>-171</v>
      </c>
    </row>
    <row r="27" spans="1:3">
      <c r="A27" t="s">
        <v>906</v>
      </c>
      <c r="B27" s="3">
        <f>C7-B18</f>
        <v>-55</v>
      </c>
      <c r="C27" s="3">
        <f>E7-B18</f>
        <v>-97</v>
      </c>
    </row>
    <row r="28" spans="1:3">
      <c r="A28" t="s">
        <v>907</v>
      </c>
      <c r="B28" s="3">
        <f>C8-(B19+B20)</f>
        <v>34</v>
      </c>
      <c r="C28" s="3">
        <f>E8-(B19+B20)</f>
        <v>-30</v>
      </c>
    </row>
    <row r="29" spans="1:3">
      <c r="A29" t="s">
        <v>908</v>
      </c>
      <c r="B29" s="3">
        <f>C9-B21</f>
        <v>-124</v>
      </c>
      <c r="C29" s="3">
        <f>E9-B21</f>
        <v>-124</v>
      </c>
    </row>
    <row r="30" spans="1:3">
      <c r="A30" t="s">
        <v>909</v>
      </c>
      <c r="B30" s="3">
        <f>C10-B22</f>
        <v>157</v>
      </c>
      <c r="C30" s="3">
        <f>E10-B22</f>
        <v>80</v>
      </c>
    </row>
    <row r="32" spans="1:3">
      <c r="A32" t="s">
        <v>911</v>
      </c>
    </row>
    <row r="34" spans="1:3">
      <c r="A34" t="s">
        <v>912</v>
      </c>
    </row>
    <row r="35" spans="1:3" ht="22">
      <c r="A35" s="7" t="s">
        <v>924</v>
      </c>
    </row>
    <row r="36" spans="1:3" ht="22">
      <c r="A36" s="7"/>
    </row>
    <row r="37" spans="1:3" s="2" customFormat="1" ht="22">
      <c r="A37" s="60"/>
      <c r="B37" s="2">
        <v>2020</v>
      </c>
      <c r="C37" s="55">
        <v>2021</v>
      </c>
    </row>
    <row r="39" spans="1:3">
      <c r="A39" t="s">
        <v>483</v>
      </c>
      <c r="B39" s="1">
        <v>20130</v>
      </c>
      <c r="C39" s="54">
        <v>21445</v>
      </c>
    </row>
    <row r="40" spans="1:3">
      <c r="A40" t="s">
        <v>605</v>
      </c>
      <c r="B40" s="1">
        <v>9694</v>
      </c>
      <c r="C40" s="54">
        <v>10414</v>
      </c>
    </row>
    <row r="41" spans="1:3">
      <c r="A41" t="s">
        <v>913</v>
      </c>
      <c r="B41" s="1">
        <v>1910</v>
      </c>
      <c r="C41" s="54">
        <v>2142</v>
      </c>
    </row>
    <row r="42" spans="1:3">
      <c r="A42" t="s">
        <v>914</v>
      </c>
      <c r="B42" s="1">
        <v>232</v>
      </c>
      <c r="C42" s="54">
        <v>293</v>
      </c>
    </row>
    <row r="43" spans="1:3">
      <c r="A43" t="s">
        <v>915</v>
      </c>
      <c r="B43" s="1">
        <v>104</v>
      </c>
      <c r="C43" s="54">
        <v>155</v>
      </c>
    </row>
    <row r="44" spans="1:3">
      <c r="A44" t="s">
        <v>916</v>
      </c>
      <c r="B44" s="1">
        <v>128</v>
      </c>
      <c r="C44" s="54">
        <v>138</v>
      </c>
    </row>
    <row r="45" spans="1:3">
      <c r="A45" t="s">
        <v>917</v>
      </c>
      <c r="B45" s="1">
        <v>54</v>
      </c>
      <c r="C45" s="54">
        <v>63</v>
      </c>
    </row>
    <row r="46" spans="1:3">
      <c r="A46" t="s">
        <v>915</v>
      </c>
      <c r="B46" s="1">
        <v>34</v>
      </c>
      <c r="C46" s="54">
        <v>43</v>
      </c>
    </row>
    <row r="47" spans="1:3">
      <c r="A47" s="13" t="s">
        <v>916</v>
      </c>
      <c r="B47" s="14">
        <v>20</v>
      </c>
      <c r="C47" s="54">
        <v>20</v>
      </c>
    </row>
    <row r="48" spans="1:3">
      <c r="A48" t="s">
        <v>918</v>
      </c>
      <c r="B48" s="1">
        <v>499</v>
      </c>
      <c r="C48" s="54">
        <v>476</v>
      </c>
    </row>
    <row r="49" spans="1:3">
      <c r="A49" t="s">
        <v>915</v>
      </c>
      <c r="B49" s="1">
        <v>461</v>
      </c>
      <c r="C49" s="54">
        <v>427</v>
      </c>
    </row>
    <row r="50" spans="1:3">
      <c r="A50" s="13" t="s">
        <v>916</v>
      </c>
      <c r="B50" s="14">
        <v>38</v>
      </c>
      <c r="C50" s="54">
        <v>49</v>
      </c>
    </row>
    <row r="51" spans="1:3">
      <c r="A51" t="s">
        <v>919</v>
      </c>
      <c r="B51" s="1">
        <v>353</v>
      </c>
      <c r="C51" s="54">
        <v>509</v>
      </c>
    </row>
    <row r="52" spans="1:3">
      <c r="A52" t="s">
        <v>915</v>
      </c>
      <c r="B52" s="1">
        <v>353</v>
      </c>
      <c r="C52" s="54">
        <v>509</v>
      </c>
    </row>
    <row r="53" spans="1:3">
      <c r="A53" s="13" t="s">
        <v>916</v>
      </c>
      <c r="B53" s="14">
        <v>0</v>
      </c>
      <c r="C53" s="54">
        <v>0</v>
      </c>
    </row>
    <row r="54" spans="1:3">
      <c r="A54" t="s">
        <v>920</v>
      </c>
      <c r="B54" s="1">
        <v>523</v>
      </c>
      <c r="C54" s="54">
        <v>524</v>
      </c>
    </row>
    <row r="55" spans="1:3">
      <c r="A55" t="s">
        <v>915</v>
      </c>
      <c r="B55" s="1">
        <v>484</v>
      </c>
      <c r="C55" s="54">
        <v>471</v>
      </c>
    </row>
    <row r="56" spans="1:3">
      <c r="A56" s="13" t="s">
        <v>916</v>
      </c>
      <c r="B56" s="14">
        <v>39</v>
      </c>
      <c r="C56" s="54">
        <v>53</v>
      </c>
    </row>
    <row r="57" spans="1:3">
      <c r="A57" t="s">
        <v>921</v>
      </c>
      <c r="B57" s="1">
        <v>249</v>
      </c>
      <c r="C57" s="54">
        <v>207</v>
      </c>
    </row>
    <row r="58" spans="1:3">
      <c r="A58" t="s">
        <v>915</v>
      </c>
      <c r="B58" s="1">
        <v>184</v>
      </c>
      <c r="C58" s="54">
        <v>146</v>
      </c>
    </row>
    <row r="59" spans="1:3">
      <c r="A59" t="s">
        <v>916</v>
      </c>
      <c r="B59" s="1">
        <v>65</v>
      </c>
      <c r="C59" s="54">
        <v>61</v>
      </c>
    </row>
    <row r="60" spans="1:3">
      <c r="A60" t="s">
        <v>922</v>
      </c>
      <c r="B60" s="1">
        <v>0</v>
      </c>
      <c r="C60" s="54">
        <v>70</v>
      </c>
    </row>
    <row r="61" spans="1:3">
      <c r="A61" t="s">
        <v>915</v>
      </c>
      <c r="B61" s="1">
        <v>0</v>
      </c>
      <c r="C61" s="54">
        <v>17</v>
      </c>
    </row>
    <row r="62" spans="1:3">
      <c r="A62" t="s">
        <v>916</v>
      </c>
      <c r="B62" s="1">
        <v>0</v>
      </c>
      <c r="C62" s="54">
        <v>53</v>
      </c>
    </row>
    <row r="63" spans="1:3">
      <c r="A63" t="s">
        <v>923</v>
      </c>
      <c r="B63" s="1">
        <v>7784</v>
      </c>
      <c r="C63" s="54">
        <v>8272</v>
      </c>
    </row>
    <row r="64" spans="1:3">
      <c r="A64" t="s">
        <v>620</v>
      </c>
      <c r="B64" s="1">
        <v>10436</v>
      </c>
      <c r="C64" s="54">
        <v>11031</v>
      </c>
    </row>
    <row r="65" spans="1:3">
      <c r="A65" t="s">
        <v>913</v>
      </c>
      <c r="B65" s="1">
        <v>2218</v>
      </c>
      <c r="C65" s="54">
        <v>2473</v>
      </c>
    </row>
    <row r="66" spans="1:3">
      <c r="A66" t="s">
        <v>914</v>
      </c>
      <c r="B66" s="1">
        <v>99</v>
      </c>
      <c r="C66" s="54">
        <v>88</v>
      </c>
    </row>
    <row r="67" spans="1:3">
      <c r="A67" t="s">
        <v>915</v>
      </c>
      <c r="B67" s="1">
        <v>16</v>
      </c>
      <c r="C67" s="54">
        <v>17</v>
      </c>
    </row>
    <row r="68" spans="1:3">
      <c r="A68" t="s">
        <v>916</v>
      </c>
      <c r="B68" s="1">
        <v>83</v>
      </c>
      <c r="C68" s="54">
        <v>71</v>
      </c>
    </row>
    <row r="69" spans="1:3">
      <c r="A69" t="s">
        <v>917</v>
      </c>
      <c r="B69" s="1">
        <v>130</v>
      </c>
      <c r="C69" s="54">
        <v>137</v>
      </c>
    </row>
    <row r="70" spans="1:3">
      <c r="A70" t="s">
        <v>915</v>
      </c>
      <c r="B70" s="1">
        <v>108</v>
      </c>
      <c r="C70" s="54">
        <v>126</v>
      </c>
    </row>
    <row r="71" spans="1:3">
      <c r="A71" s="13" t="s">
        <v>916</v>
      </c>
      <c r="B71" s="14">
        <v>22</v>
      </c>
      <c r="C71" s="54">
        <v>11</v>
      </c>
    </row>
    <row r="72" spans="1:3">
      <c r="A72" t="s">
        <v>918</v>
      </c>
      <c r="B72" s="1">
        <v>377</v>
      </c>
      <c r="C72" s="54">
        <v>472</v>
      </c>
    </row>
    <row r="73" spans="1:3">
      <c r="A73" t="s">
        <v>915</v>
      </c>
      <c r="B73" s="1">
        <v>343</v>
      </c>
      <c r="C73" s="54">
        <v>367</v>
      </c>
    </row>
    <row r="74" spans="1:3">
      <c r="A74" s="13" t="s">
        <v>916</v>
      </c>
      <c r="B74" s="14">
        <v>34</v>
      </c>
      <c r="C74" s="54">
        <v>105</v>
      </c>
    </row>
    <row r="75" spans="1:3">
      <c r="A75" t="s">
        <v>919</v>
      </c>
      <c r="B75" s="1">
        <v>467</v>
      </c>
      <c r="C75" s="54">
        <v>450</v>
      </c>
    </row>
    <row r="76" spans="1:3">
      <c r="A76" t="s">
        <v>915</v>
      </c>
      <c r="B76" s="1">
        <v>441</v>
      </c>
      <c r="C76" s="54">
        <v>424</v>
      </c>
    </row>
    <row r="77" spans="1:3">
      <c r="A77" s="13" t="s">
        <v>916</v>
      </c>
      <c r="B77" s="14">
        <v>26</v>
      </c>
      <c r="C77" s="54">
        <v>26</v>
      </c>
    </row>
    <row r="78" spans="1:3">
      <c r="A78" t="s">
        <v>920</v>
      </c>
      <c r="B78" s="1">
        <v>618</v>
      </c>
      <c r="C78" s="54">
        <v>600</v>
      </c>
    </row>
    <row r="79" spans="1:3">
      <c r="A79" t="s">
        <v>915</v>
      </c>
      <c r="B79" s="1">
        <v>580</v>
      </c>
      <c r="C79" s="54">
        <v>559</v>
      </c>
    </row>
    <row r="80" spans="1:3">
      <c r="A80" s="13" t="s">
        <v>916</v>
      </c>
      <c r="B80" s="14">
        <v>38</v>
      </c>
      <c r="C80" s="54">
        <v>41</v>
      </c>
    </row>
    <row r="81" spans="1:3">
      <c r="A81" t="s">
        <v>921</v>
      </c>
      <c r="B81" s="1">
        <v>376</v>
      </c>
      <c r="C81" s="54">
        <v>522</v>
      </c>
    </row>
    <row r="82" spans="1:3">
      <c r="A82" t="s">
        <v>915</v>
      </c>
      <c r="B82" s="1">
        <v>289</v>
      </c>
      <c r="C82" s="54">
        <v>448</v>
      </c>
    </row>
    <row r="83" spans="1:3">
      <c r="A83" t="s">
        <v>916</v>
      </c>
      <c r="B83" s="1">
        <v>87</v>
      </c>
      <c r="C83" s="54">
        <v>74</v>
      </c>
    </row>
    <row r="84" spans="1:3">
      <c r="A84" t="s">
        <v>922</v>
      </c>
      <c r="B84" s="1">
        <v>151</v>
      </c>
      <c r="C84" s="54">
        <v>204</v>
      </c>
    </row>
    <row r="85" spans="1:3">
      <c r="A85" t="s">
        <v>915</v>
      </c>
      <c r="B85" s="1">
        <v>106</v>
      </c>
      <c r="C85" s="54">
        <v>152</v>
      </c>
    </row>
    <row r="86" spans="1:3">
      <c r="A86" t="s">
        <v>916</v>
      </c>
      <c r="B86" s="1">
        <v>45</v>
      </c>
      <c r="C86" s="54">
        <v>52</v>
      </c>
    </row>
    <row r="87" spans="1:3">
      <c r="A87" t="s">
        <v>923</v>
      </c>
      <c r="B87" s="1">
        <v>8218</v>
      </c>
      <c r="C87" s="54">
        <v>8558</v>
      </c>
    </row>
    <row r="90" spans="1:3" ht="22">
      <c r="A90" s="7" t="s">
        <v>937</v>
      </c>
    </row>
    <row r="91" spans="1:3">
      <c r="A91" s="8" t="s">
        <v>938</v>
      </c>
    </row>
    <row r="92" spans="1:3" s="2" customFormat="1">
      <c r="A92" s="61"/>
      <c r="B92" s="2">
        <v>2020</v>
      </c>
      <c r="C92" s="55">
        <v>2021</v>
      </c>
    </row>
    <row r="94" spans="1:3">
      <c r="A94" t="s">
        <v>483</v>
      </c>
      <c r="B94" s="1">
        <v>17554</v>
      </c>
      <c r="C94" s="54">
        <v>18614</v>
      </c>
    </row>
    <row r="95" spans="1:3">
      <c r="A95" t="s">
        <v>605</v>
      </c>
      <c r="B95" s="1">
        <v>8311</v>
      </c>
      <c r="C95" s="54">
        <v>8820</v>
      </c>
    </row>
    <row r="96" spans="1:3">
      <c r="A96" t="s">
        <v>930</v>
      </c>
      <c r="B96" s="1">
        <v>184</v>
      </c>
      <c r="C96">
        <v>163</v>
      </c>
    </row>
    <row r="97" spans="1:3">
      <c r="A97" t="s">
        <v>931</v>
      </c>
      <c r="B97" s="1">
        <v>9</v>
      </c>
      <c r="C97">
        <v>15</v>
      </c>
    </row>
    <row r="98" spans="1:3">
      <c r="A98" t="s">
        <v>932</v>
      </c>
      <c r="B98" s="1">
        <v>175</v>
      </c>
      <c r="C98">
        <v>131</v>
      </c>
    </row>
    <row r="99" spans="1:3">
      <c r="A99" t="s">
        <v>933</v>
      </c>
      <c r="B99" s="1">
        <v>0</v>
      </c>
      <c r="C99">
        <v>17</v>
      </c>
    </row>
    <row r="100" spans="1:3">
      <c r="A100" t="s">
        <v>934</v>
      </c>
      <c r="B100" s="1">
        <v>0</v>
      </c>
      <c r="C100">
        <v>0</v>
      </c>
    </row>
    <row r="101" spans="1:3">
      <c r="A101" t="s">
        <v>935</v>
      </c>
      <c r="B101" s="1">
        <v>65</v>
      </c>
      <c r="C101">
        <v>114</v>
      </c>
    </row>
    <row r="102" spans="1:3">
      <c r="A102" t="s">
        <v>931</v>
      </c>
      <c r="B102" s="1">
        <v>0</v>
      </c>
      <c r="C102">
        <v>0</v>
      </c>
    </row>
    <row r="103" spans="1:3">
      <c r="A103" t="s">
        <v>932</v>
      </c>
      <c r="B103" s="1">
        <v>47</v>
      </c>
      <c r="C103">
        <v>45</v>
      </c>
    </row>
    <row r="104" spans="1:3">
      <c r="A104" t="s">
        <v>933</v>
      </c>
      <c r="B104" s="1">
        <v>0</v>
      </c>
      <c r="C104">
        <v>0</v>
      </c>
    </row>
    <row r="105" spans="1:3">
      <c r="A105" t="s">
        <v>934</v>
      </c>
      <c r="B105" s="1">
        <v>18</v>
      </c>
      <c r="C105">
        <v>69</v>
      </c>
    </row>
    <row r="106" spans="1:3">
      <c r="A106" t="s">
        <v>936</v>
      </c>
      <c r="B106" s="1">
        <v>8062</v>
      </c>
      <c r="C106" s="54">
        <v>8543</v>
      </c>
    </row>
    <row r="107" spans="1:3">
      <c r="A107" t="s">
        <v>931</v>
      </c>
      <c r="B107" s="1">
        <v>460</v>
      </c>
      <c r="C107">
        <v>421</v>
      </c>
    </row>
    <row r="108" spans="1:3">
      <c r="A108" t="s">
        <v>932</v>
      </c>
      <c r="B108" s="1">
        <v>292</v>
      </c>
      <c r="C108">
        <v>395</v>
      </c>
    </row>
    <row r="109" spans="1:3">
      <c r="A109" t="s">
        <v>933</v>
      </c>
      <c r="B109" s="1">
        <v>801</v>
      </c>
      <c r="C109">
        <v>780</v>
      </c>
    </row>
    <row r="110" spans="1:3">
      <c r="A110" t="s">
        <v>934</v>
      </c>
      <c r="B110" s="1">
        <v>6509</v>
      </c>
      <c r="C110" s="54">
        <v>6947</v>
      </c>
    </row>
    <row r="111" spans="1:3">
      <c r="A111" t="s">
        <v>620</v>
      </c>
      <c r="B111" s="1">
        <v>9243</v>
      </c>
      <c r="C111" s="54">
        <v>9794</v>
      </c>
    </row>
    <row r="112" spans="1:3">
      <c r="A112" t="s">
        <v>930</v>
      </c>
      <c r="B112" s="1">
        <v>395</v>
      </c>
      <c r="C112">
        <v>600</v>
      </c>
    </row>
    <row r="113" spans="1:3">
      <c r="A113" t="s">
        <v>931</v>
      </c>
      <c r="B113" s="1">
        <v>0</v>
      </c>
      <c r="C113">
        <v>0</v>
      </c>
    </row>
    <row r="114" spans="1:3">
      <c r="A114" t="s">
        <v>932</v>
      </c>
      <c r="B114" s="1">
        <v>226</v>
      </c>
      <c r="C114">
        <v>384</v>
      </c>
    </row>
    <row r="115" spans="1:3">
      <c r="A115" t="s">
        <v>933</v>
      </c>
      <c r="B115" s="1">
        <v>87</v>
      </c>
      <c r="C115">
        <v>131</v>
      </c>
    </row>
    <row r="116" spans="1:3">
      <c r="A116" t="s">
        <v>934</v>
      </c>
      <c r="B116" s="1">
        <v>82</v>
      </c>
      <c r="C116">
        <v>85</v>
      </c>
    </row>
    <row r="117" spans="1:3">
      <c r="A117" t="s">
        <v>935</v>
      </c>
      <c r="B117" s="1">
        <v>132</v>
      </c>
      <c r="C117">
        <v>126</v>
      </c>
    </row>
    <row r="118" spans="1:3">
      <c r="A118" t="s">
        <v>931</v>
      </c>
      <c r="B118" s="1">
        <v>0</v>
      </c>
      <c r="C118">
        <v>0</v>
      </c>
    </row>
    <row r="119" spans="1:3">
      <c r="A119" t="s">
        <v>932</v>
      </c>
      <c r="B119" s="1">
        <v>101</v>
      </c>
      <c r="C119">
        <v>85</v>
      </c>
    </row>
    <row r="120" spans="1:3">
      <c r="A120" t="s">
        <v>933</v>
      </c>
      <c r="B120" s="1">
        <v>7</v>
      </c>
      <c r="C120">
        <v>5</v>
      </c>
    </row>
    <row r="121" spans="1:3">
      <c r="A121" t="s">
        <v>934</v>
      </c>
      <c r="B121" s="1">
        <v>24</v>
      </c>
      <c r="C121">
        <v>36</v>
      </c>
    </row>
    <row r="122" spans="1:3">
      <c r="A122" t="s">
        <v>936</v>
      </c>
      <c r="B122" s="1">
        <v>8716</v>
      </c>
      <c r="C122" s="54">
        <v>9068</v>
      </c>
    </row>
    <row r="123" spans="1:3">
      <c r="A123" t="s">
        <v>931</v>
      </c>
      <c r="B123" s="1">
        <v>512</v>
      </c>
      <c r="C123">
        <v>467</v>
      </c>
    </row>
    <row r="124" spans="1:3">
      <c r="A124" t="s">
        <v>932</v>
      </c>
      <c r="B124" s="1">
        <v>282</v>
      </c>
      <c r="C124">
        <v>326</v>
      </c>
    </row>
    <row r="125" spans="1:3">
      <c r="A125" t="s">
        <v>933</v>
      </c>
      <c r="B125" s="1">
        <v>976</v>
      </c>
      <c r="C125" s="54">
        <v>1122</v>
      </c>
    </row>
    <row r="126" spans="1:3">
      <c r="A126" t="s">
        <v>934</v>
      </c>
      <c r="B126" s="1">
        <v>6946</v>
      </c>
      <c r="C126" s="54">
        <v>7153</v>
      </c>
    </row>
    <row r="128" spans="1:3" ht="22">
      <c r="A128" s="7" t="s">
        <v>955</v>
      </c>
    </row>
    <row r="129" spans="1:3">
      <c r="A129" s="8" t="s">
        <v>956</v>
      </c>
    </row>
    <row r="130" spans="1:3">
      <c r="A130" s="8"/>
    </row>
    <row r="131" spans="1:3" s="2" customFormat="1">
      <c r="A131" s="61"/>
      <c r="B131" s="2">
        <v>2020</v>
      </c>
      <c r="C131" s="55">
        <v>2021</v>
      </c>
    </row>
    <row r="132" spans="1:3">
      <c r="A132" t="s">
        <v>483</v>
      </c>
      <c r="B132" s="1">
        <v>19812</v>
      </c>
      <c r="C132" s="54">
        <v>21147</v>
      </c>
    </row>
    <row r="133" spans="1:3">
      <c r="A133" t="s">
        <v>946</v>
      </c>
      <c r="B133" s="1">
        <v>569</v>
      </c>
      <c r="C133">
        <v>787</v>
      </c>
    </row>
    <row r="134" spans="1:3">
      <c r="A134" t="s">
        <v>913</v>
      </c>
      <c r="B134" s="1">
        <v>82</v>
      </c>
      <c r="C134">
        <v>152</v>
      </c>
    </row>
    <row r="135" spans="1:3">
      <c r="A135" t="s">
        <v>947</v>
      </c>
      <c r="B135" s="1">
        <v>0</v>
      </c>
      <c r="C135">
        <v>0</v>
      </c>
    </row>
    <row r="136" spans="1:3">
      <c r="A136" t="s">
        <v>948</v>
      </c>
      <c r="B136" s="1">
        <v>8</v>
      </c>
      <c r="C136">
        <v>49</v>
      </c>
    </row>
    <row r="137" spans="1:3">
      <c r="A137" t="s">
        <v>949</v>
      </c>
      <c r="B137" s="1">
        <v>0</v>
      </c>
      <c r="C137">
        <v>0</v>
      </c>
    </row>
    <row r="138" spans="1:3">
      <c r="A138" t="s">
        <v>950</v>
      </c>
      <c r="B138" s="1">
        <v>38</v>
      </c>
      <c r="C138">
        <v>46</v>
      </c>
    </row>
    <row r="139" spans="1:3">
      <c r="A139" t="s">
        <v>951</v>
      </c>
      <c r="B139" s="1">
        <v>33</v>
      </c>
      <c r="C139">
        <v>39</v>
      </c>
    </row>
    <row r="140" spans="1:3">
      <c r="A140" t="s">
        <v>952</v>
      </c>
      <c r="B140" s="1">
        <v>3</v>
      </c>
      <c r="C140">
        <v>18</v>
      </c>
    </row>
    <row r="141" spans="1:3">
      <c r="A141" t="s">
        <v>953</v>
      </c>
      <c r="B141" s="1">
        <v>0</v>
      </c>
      <c r="C141">
        <v>0</v>
      </c>
    </row>
    <row r="142" spans="1:3">
      <c r="A142" t="s">
        <v>923</v>
      </c>
      <c r="B142" s="1">
        <v>487</v>
      </c>
      <c r="C142">
        <v>635</v>
      </c>
    </row>
    <row r="143" spans="1:3">
      <c r="A143" t="s">
        <v>954</v>
      </c>
      <c r="B143" s="1">
        <v>19243</v>
      </c>
      <c r="C143" s="54">
        <v>20360</v>
      </c>
    </row>
    <row r="144" spans="1:3">
      <c r="A144" t="s">
        <v>913</v>
      </c>
      <c r="B144" s="1">
        <v>4031</v>
      </c>
      <c r="C144" s="54">
        <v>4444</v>
      </c>
    </row>
    <row r="145" spans="1:5">
      <c r="A145" t="s">
        <v>947</v>
      </c>
      <c r="B145" s="1">
        <v>331</v>
      </c>
      <c r="C145">
        <v>381</v>
      </c>
    </row>
    <row r="146" spans="1:5">
      <c r="A146" t="s">
        <v>948</v>
      </c>
      <c r="B146" s="1">
        <v>176</v>
      </c>
      <c r="C146">
        <v>151</v>
      </c>
    </row>
    <row r="147" spans="1:5">
      <c r="A147" t="s">
        <v>949</v>
      </c>
      <c r="B147" s="1">
        <v>867</v>
      </c>
      <c r="C147">
        <v>938</v>
      </c>
    </row>
    <row r="148" spans="1:5">
      <c r="A148" t="s">
        <v>950</v>
      </c>
      <c r="B148" s="1">
        <v>782</v>
      </c>
      <c r="C148">
        <v>913</v>
      </c>
    </row>
    <row r="149" spans="1:5">
      <c r="A149" t="s">
        <v>951</v>
      </c>
      <c r="B149" s="1">
        <v>1102</v>
      </c>
      <c r="C149" s="54">
        <v>1076</v>
      </c>
    </row>
    <row r="150" spans="1:5">
      <c r="A150" t="s">
        <v>952</v>
      </c>
      <c r="B150" s="1">
        <v>622</v>
      </c>
      <c r="C150">
        <v>711</v>
      </c>
    </row>
    <row r="151" spans="1:5">
      <c r="A151" t="s">
        <v>953</v>
      </c>
      <c r="B151" s="1">
        <v>151</v>
      </c>
      <c r="C151">
        <v>274</v>
      </c>
    </row>
    <row r="152" spans="1:5">
      <c r="A152" t="s">
        <v>923</v>
      </c>
      <c r="B152" s="1">
        <v>15212</v>
      </c>
      <c r="C152" s="54">
        <v>15916</v>
      </c>
    </row>
    <row r="153" spans="1:5">
      <c r="B153" s="1"/>
    </row>
    <row r="154" spans="1:5" ht="22">
      <c r="A154" s="7" t="s">
        <v>969</v>
      </c>
    </row>
    <row r="155" spans="1:5">
      <c r="A155" s="8" t="s">
        <v>899</v>
      </c>
      <c r="B155" s="2">
        <v>2020</v>
      </c>
      <c r="C155" t="s">
        <v>970</v>
      </c>
      <c r="E155" s="55">
        <v>2021</v>
      </c>
    </row>
    <row r="156" spans="1:5">
      <c r="A156" t="s">
        <v>483</v>
      </c>
      <c r="B156" s="1">
        <v>20130</v>
      </c>
      <c r="E156" s="54">
        <v>21445</v>
      </c>
    </row>
    <row r="157" spans="1:5">
      <c r="A157" t="s">
        <v>889</v>
      </c>
      <c r="B157" s="1">
        <v>4128</v>
      </c>
      <c r="E157" s="54">
        <v>4615</v>
      </c>
    </row>
    <row r="158" spans="1:5">
      <c r="A158" t="s">
        <v>890</v>
      </c>
      <c r="B158" s="1">
        <v>331</v>
      </c>
      <c r="E158">
        <v>381</v>
      </c>
    </row>
    <row r="159" spans="1:5">
      <c r="A159" t="s">
        <v>891</v>
      </c>
      <c r="B159" s="1">
        <v>184</v>
      </c>
      <c r="C159">
        <f>73+90+76</f>
        <v>239</v>
      </c>
      <c r="D159" s="3">
        <f>B159-C159</f>
        <v>-55</v>
      </c>
      <c r="E159">
        <v>200</v>
      </c>
    </row>
    <row r="160" spans="1:5">
      <c r="A160" t="s">
        <v>957</v>
      </c>
      <c r="B160" s="1">
        <v>185</v>
      </c>
      <c r="C160">
        <f>69+81+73</f>
        <v>223</v>
      </c>
      <c r="D160" s="3">
        <f t="shared" ref="D160:D171" si="0">B160-C160</f>
        <v>-38</v>
      </c>
      <c r="E160">
        <v>162</v>
      </c>
    </row>
    <row r="161" spans="1:5">
      <c r="A161" t="s">
        <v>958</v>
      </c>
      <c r="B161" s="1">
        <v>252</v>
      </c>
      <c r="C161">
        <f>61+72+56</f>
        <v>189</v>
      </c>
      <c r="D161" s="3">
        <f t="shared" si="0"/>
        <v>63</v>
      </c>
      <c r="E161">
        <v>230</v>
      </c>
    </row>
    <row r="162" spans="1:5">
      <c r="A162" t="s">
        <v>959</v>
      </c>
      <c r="B162" s="1">
        <v>122</v>
      </c>
      <c r="C162">
        <v>224</v>
      </c>
      <c r="D162" s="3">
        <f t="shared" si="0"/>
        <v>-102</v>
      </c>
      <c r="E162">
        <v>228</v>
      </c>
    </row>
    <row r="163" spans="1:5">
      <c r="A163" t="s">
        <v>960</v>
      </c>
      <c r="B163" s="1">
        <v>317</v>
      </c>
      <c r="C163">
        <v>206</v>
      </c>
      <c r="D163" s="3">
        <f t="shared" si="0"/>
        <v>111</v>
      </c>
      <c r="E163">
        <v>328</v>
      </c>
    </row>
    <row r="164" spans="1:5">
      <c r="A164" t="s">
        <v>961</v>
      </c>
      <c r="B164" s="1">
        <v>190</v>
      </c>
      <c r="C164">
        <v>243</v>
      </c>
      <c r="D164" s="3">
        <f t="shared" si="0"/>
        <v>-53</v>
      </c>
      <c r="E164">
        <v>294</v>
      </c>
    </row>
    <row r="165" spans="1:5">
      <c r="A165" t="s">
        <v>962</v>
      </c>
      <c r="B165" s="1">
        <v>202</v>
      </c>
      <c r="C165">
        <v>256</v>
      </c>
      <c r="D165" s="3">
        <f t="shared" si="0"/>
        <v>-54</v>
      </c>
      <c r="E165">
        <v>266</v>
      </c>
    </row>
    <row r="166" spans="1:5">
      <c r="A166" t="s">
        <v>963</v>
      </c>
      <c r="B166" s="1">
        <v>137</v>
      </c>
      <c r="C166">
        <v>214</v>
      </c>
      <c r="D166" s="3">
        <f t="shared" si="0"/>
        <v>-77</v>
      </c>
      <c r="E166">
        <v>146</v>
      </c>
    </row>
    <row r="167" spans="1:5">
      <c r="A167" t="s">
        <v>964</v>
      </c>
      <c r="B167" s="1">
        <v>291</v>
      </c>
      <c r="C167">
        <v>231</v>
      </c>
      <c r="D167" s="3">
        <f t="shared" si="0"/>
        <v>60</v>
      </c>
      <c r="E167">
        <v>253</v>
      </c>
    </row>
    <row r="168" spans="1:5">
      <c r="A168" t="s">
        <v>965</v>
      </c>
      <c r="B168" s="1">
        <v>167</v>
      </c>
      <c r="C168">
        <v>237</v>
      </c>
      <c r="D168" s="3">
        <f t="shared" si="0"/>
        <v>-70</v>
      </c>
      <c r="E168">
        <v>165</v>
      </c>
    </row>
    <row r="169" spans="1:5">
      <c r="A169" t="s">
        <v>966</v>
      </c>
      <c r="B169" s="1">
        <v>518</v>
      </c>
      <c r="C169">
        <v>252</v>
      </c>
      <c r="D169" s="3">
        <f t="shared" si="0"/>
        <v>266</v>
      </c>
      <c r="E169">
        <v>418</v>
      </c>
    </row>
    <row r="170" spans="1:5">
      <c r="A170" t="s">
        <v>967</v>
      </c>
      <c r="B170" s="1">
        <v>268</v>
      </c>
      <c r="C170">
        <v>243</v>
      </c>
      <c r="D170" s="3">
        <f t="shared" si="0"/>
        <v>25</v>
      </c>
      <c r="E170">
        <v>247</v>
      </c>
    </row>
    <row r="171" spans="1:5">
      <c r="A171" t="s">
        <v>968</v>
      </c>
      <c r="B171" s="1">
        <v>188</v>
      </c>
      <c r="C171">
        <v>252</v>
      </c>
      <c r="D171" s="3">
        <f t="shared" si="0"/>
        <v>-64</v>
      </c>
      <c r="E171">
        <v>294</v>
      </c>
    </row>
    <row r="172" spans="1:5">
      <c r="A172" t="s">
        <v>895</v>
      </c>
      <c r="B172" s="1">
        <v>625</v>
      </c>
      <c r="E172">
        <v>729</v>
      </c>
    </row>
    <row r="173" spans="1:5">
      <c r="A173" t="s">
        <v>896</v>
      </c>
      <c r="B173" s="1">
        <v>151</v>
      </c>
      <c r="E173">
        <v>274</v>
      </c>
    </row>
    <row r="174" spans="1:5">
      <c r="A174" t="s">
        <v>897</v>
      </c>
      <c r="B174" s="1">
        <v>16002</v>
      </c>
      <c r="C174">
        <f>SUM(C159:C171)</f>
        <v>3009</v>
      </c>
      <c r="E174" s="54">
        <v>16830</v>
      </c>
    </row>
    <row r="176" spans="1:5">
      <c r="C176">
        <f>3015-C174</f>
        <v>6</v>
      </c>
    </row>
    <row r="178" spans="2:3">
      <c r="B178" s="3">
        <f>SUM(B159:B171)</f>
        <v>3021</v>
      </c>
      <c r="C178">
        <f>985+703+674+205+243+205</f>
        <v>3015</v>
      </c>
    </row>
    <row r="179" spans="2:3">
      <c r="B179" s="3">
        <f>B178-C174</f>
        <v>12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B7A24F-FF0E-4F4E-9012-52A3931D4D7E}">
  <dimension ref="A1:F162"/>
  <sheetViews>
    <sheetView workbookViewId="0">
      <selection activeCell="D30" sqref="D30"/>
    </sheetView>
  </sheetViews>
  <sheetFormatPr baseColWidth="10" defaultRowHeight="17"/>
  <cols>
    <col min="1" max="1" width="43.1640625" style="18" customWidth="1"/>
    <col min="2" max="16384" width="10.83203125" style="18"/>
  </cols>
  <sheetData>
    <row r="1" spans="1:6" ht="26">
      <c r="A1" s="23" t="s">
        <v>945</v>
      </c>
    </row>
    <row r="3" spans="1:6" s="19" customFormat="1">
      <c r="B3" s="19">
        <v>2020</v>
      </c>
      <c r="C3" s="56">
        <v>2021</v>
      </c>
    </row>
    <row r="4" spans="1:6">
      <c r="A4" s="18" t="s">
        <v>483</v>
      </c>
      <c r="B4" s="18">
        <v>883</v>
      </c>
      <c r="C4" s="18">
        <v>948</v>
      </c>
    </row>
    <row r="5" spans="1:6">
      <c r="A5" s="18" t="s">
        <v>605</v>
      </c>
      <c r="B5" s="18">
        <v>554</v>
      </c>
      <c r="C5" s="18">
        <v>601</v>
      </c>
      <c r="F5" s="18" t="s">
        <v>1397</v>
      </c>
    </row>
    <row r="6" spans="1:6">
      <c r="A6" s="18" t="s">
        <v>913</v>
      </c>
      <c r="B6" s="18">
        <v>463</v>
      </c>
      <c r="C6" s="18">
        <v>505</v>
      </c>
    </row>
    <row r="7" spans="1:6">
      <c r="A7" s="18" t="s">
        <v>939</v>
      </c>
      <c r="B7" s="18">
        <v>300</v>
      </c>
      <c r="C7" s="18">
        <v>301</v>
      </c>
    </row>
    <row r="8" spans="1:6">
      <c r="A8" s="18" t="s">
        <v>940</v>
      </c>
      <c r="B8" s="18">
        <v>0</v>
      </c>
      <c r="C8" s="18">
        <v>0</v>
      </c>
    </row>
    <row r="9" spans="1:6">
      <c r="A9" s="18" t="s">
        <v>885</v>
      </c>
      <c r="B9" s="18">
        <v>163</v>
      </c>
      <c r="C9" s="18">
        <v>204</v>
      </c>
    </row>
    <row r="10" spans="1:6">
      <c r="A10" s="18" t="s">
        <v>941</v>
      </c>
      <c r="B10" s="18">
        <v>91</v>
      </c>
      <c r="C10" s="18">
        <v>96</v>
      </c>
    </row>
    <row r="11" spans="1:6">
      <c r="A11" s="18" t="s">
        <v>942</v>
      </c>
      <c r="B11" s="18">
        <v>91</v>
      </c>
      <c r="C11" s="18">
        <v>96</v>
      </c>
    </row>
    <row r="12" spans="1:6">
      <c r="A12" s="18" t="s">
        <v>238</v>
      </c>
      <c r="B12" s="18">
        <v>37</v>
      </c>
      <c r="C12" s="18">
        <v>30</v>
      </c>
    </row>
    <row r="13" spans="1:6">
      <c r="A13" s="18" t="s">
        <v>239</v>
      </c>
      <c r="B13" s="18">
        <v>54</v>
      </c>
      <c r="C13" s="18">
        <v>66</v>
      </c>
    </row>
    <row r="14" spans="1:6">
      <c r="A14" s="18" t="s">
        <v>943</v>
      </c>
      <c r="B14" s="18">
        <v>0</v>
      </c>
      <c r="C14" s="18">
        <v>0</v>
      </c>
    </row>
    <row r="15" spans="1:6">
      <c r="A15" s="18" t="s">
        <v>944</v>
      </c>
      <c r="B15" s="18">
        <v>0</v>
      </c>
      <c r="C15" s="18">
        <v>0</v>
      </c>
    </row>
    <row r="16" spans="1:6">
      <c r="A16" s="18" t="s">
        <v>238</v>
      </c>
      <c r="B16" s="18">
        <v>0</v>
      </c>
      <c r="C16" s="18">
        <v>0</v>
      </c>
    </row>
    <row r="17" spans="1:3">
      <c r="A17" s="18" t="s">
        <v>239</v>
      </c>
      <c r="B17" s="18">
        <v>0</v>
      </c>
      <c r="C17" s="18">
        <v>0</v>
      </c>
    </row>
    <row r="18" spans="1:3">
      <c r="A18" s="18" t="s">
        <v>943</v>
      </c>
      <c r="B18" s="18">
        <v>0</v>
      </c>
      <c r="C18" s="18">
        <v>0</v>
      </c>
    </row>
    <row r="19" spans="1:3">
      <c r="A19" s="18" t="s">
        <v>620</v>
      </c>
      <c r="B19" s="18">
        <v>329</v>
      </c>
      <c r="C19" s="18">
        <v>347</v>
      </c>
    </row>
    <row r="20" spans="1:3">
      <c r="A20" s="18" t="s">
        <v>913</v>
      </c>
      <c r="B20" s="18">
        <v>307</v>
      </c>
      <c r="C20" s="18">
        <v>333</v>
      </c>
    </row>
    <row r="21" spans="1:3">
      <c r="A21" s="18" t="s">
        <v>939</v>
      </c>
      <c r="B21" s="18">
        <v>149</v>
      </c>
      <c r="C21" s="18">
        <v>136</v>
      </c>
    </row>
    <row r="22" spans="1:3">
      <c r="A22" s="18" t="s">
        <v>940</v>
      </c>
      <c r="B22" s="18">
        <v>11</v>
      </c>
      <c r="C22" s="18">
        <v>11</v>
      </c>
    </row>
    <row r="23" spans="1:3">
      <c r="A23" s="18" t="s">
        <v>885</v>
      </c>
      <c r="B23" s="18">
        <v>147</v>
      </c>
      <c r="C23" s="18">
        <v>186</v>
      </c>
    </row>
    <row r="24" spans="1:3">
      <c r="A24" s="18" t="s">
        <v>941</v>
      </c>
      <c r="B24" s="18">
        <v>22</v>
      </c>
      <c r="C24" s="18">
        <v>14</v>
      </c>
    </row>
    <row r="25" spans="1:3">
      <c r="A25" s="18" t="s">
        <v>942</v>
      </c>
      <c r="B25" s="18">
        <v>22</v>
      </c>
      <c r="C25" s="18">
        <v>14</v>
      </c>
    </row>
    <row r="26" spans="1:3">
      <c r="A26" s="18" t="s">
        <v>238</v>
      </c>
      <c r="B26" s="18">
        <v>22</v>
      </c>
      <c r="C26" s="18">
        <v>14</v>
      </c>
    </row>
    <row r="27" spans="1:3">
      <c r="A27" s="18" t="s">
        <v>239</v>
      </c>
      <c r="B27" s="18">
        <v>0</v>
      </c>
      <c r="C27" s="18">
        <v>0</v>
      </c>
    </row>
    <row r="28" spans="1:3">
      <c r="A28" s="18" t="s">
        <v>943</v>
      </c>
      <c r="B28" s="18">
        <v>0</v>
      </c>
      <c r="C28" s="18">
        <v>0</v>
      </c>
    </row>
    <row r="29" spans="1:3">
      <c r="A29" s="18" t="s">
        <v>944</v>
      </c>
      <c r="B29" s="18">
        <v>0</v>
      </c>
      <c r="C29" s="18">
        <v>0</v>
      </c>
    </row>
    <row r="30" spans="1:3">
      <c r="A30" s="18" t="s">
        <v>238</v>
      </c>
      <c r="B30" s="18">
        <v>0</v>
      </c>
      <c r="C30" s="18">
        <v>0</v>
      </c>
    </row>
    <row r="31" spans="1:3">
      <c r="A31" s="18" t="s">
        <v>239</v>
      </c>
      <c r="B31" s="18">
        <v>0</v>
      </c>
      <c r="C31" s="18">
        <v>0</v>
      </c>
    </row>
    <row r="32" spans="1:3">
      <c r="A32" s="18" t="s">
        <v>943</v>
      </c>
      <c r="B32" s="18">
        <v>0</v>
      </c>
      <c r="C32" s="18">
        <v>0</v>
      </c>
    </row>
    <row r="34" spans="1:3" ht="26">
      <c r="A34" s="23" t="s">
        <v>983</v>
      </c>
    </row>
    <row r="35" spans="1:3">
      <c r="A35" s="24" t="s">
        <v>984</v>
      </c>
    </row>
    <row r="36" spans="1:3" s="19" customFormat="1">
      <c r="B36" s="19">
        <v>2020</v>
      </c>
      <c r="C36" s="56">
        <v>2021</v>
      </c>
    </row>
    <row r="38" spans="1:3">
      <c r="A38" s="18" t="s">
        <v>483</v>
      </c>
      <c r="B38" s="22">
        <v>16573</v>
      </c>
      <c r="C38" s="52">
        <v>17711</v>
      </c>
    </row>
    <row r="39" spans="1:3">
      <c r="A39" s="18" t="s">
        <v>605</v>
      </c>
      <c r="B39" s="22">
        <v>7842</v>
      </c>
      <c r="C39" s="52">
        <v>8384</v>
      </c>
    </row>
    <row r="40" spans="1:3">
      <c r="A40" s="18" t="s">
        <v>971</v>
      </c>
      <c r="B40" s="22">
        <v>514</v>
      </c>
      <c r="C40" s="18">
        <v>571</v>
      </c>
    </row>
    <row r="41" spans="1:3">
      <c r="A41" s="18" t="s">
        <v>972</v>
      </c>
      <c r="B41" s="22">
        <v>0</v>
      </c>
      <c r="C41" s="18">
        <v>0</v>
      </c>
    </row>
    <row r="42" spans="1:3">
      <c r="A42" s="18" t="s">
        <v>973</v>
      </c>
      <c r="B42" s="22">
        <v>20</v>
      </c>
      <c r="C42" s="18">
        <v>23</v>
      </c>
    </row>
    <row r="43" spans="1:3">
      <c r="A43" s="18" t="s">
        <v>974</v>
      </c>
      <c r="B43" s="22">
        <v>197</v>
      </c>
      <c r="C43" s="18">
        <v>244</v>
      </c>
    </row>
    <row r="44" spans="1:3">
      <c r="A44" s="18" t="s">
        <v>975</v>
      </c>
      <c r="B44" s="22">
        <v>132</v>
      </c>
      <c r="C44" s="18">
        <v>137</v>
      </c>
    </row>
    <row r="45" spans="1:3">
      <c r="A45" s="18" t="s">
        <v>976</v>
      </c>
      <c r="B45" s="22">
        <v>12</v>
      </c>
      <c r="C45" s="18">
        <v>13</v>
      </c>
    </row>
    <row r="46" spans="1:3">
      <c r="A46" s="18" t="s">
        <v>977</v>
      </c>
      <c r="B46" s="22">
        <v>153</v>
      </c>
      <c r="C46" s="18">
        <v>154</v>
      </c>
    </row>
    <row r="47" spans="1:3">
      <c r="A47" s="18" t="s">
        <v>978</v>
      </c>
      <c r="B47" s="22">
        <v>0</v>
      </c>
      <c r="C47" s="18">
        <v>0</v>
      </c>
    </row>
    <row r="48" spans="1:3">
      <c r="A48" s="18" t="s">
        <v>979</v>
      </c>
      <c r="B48" s="22">
        <v>801</v>
      </c>
      <c r="C48" s="18">
        <v>797</v>
      </c>
    </row>
    <row r="49" spans="1:3">
      <c r="A49" s="18" t="s">
        <v>972</v>
      </c>
      <c r="B49" s="22">
        <v>0</v>
      </c>
      <c r="C49" s="18">
        <v>0</v>
      </c>
    </row>
    <row r="50" spans="1:3">
      <c r="A50" s="18" t="s">
        <v>973</v>
      </c>
      <c r="B50" s="22">
        <v>4</v>
      </c>
      <c r="C50" s="18">
        <v>7</v>
      </c>
    </row>
    <row r="51" spans="1:3">
      <c r="A51" s="18" t="s">
        <v>974</v>
      </c>
      <c r="B51" s="22">
        <v>191</v>
      </c>
      <c r="C51" s="18">
        <v>177</v>
      </c>
    </row>
    <row r="52" spans="1:3">
      <c r="A52" s="18" t="s">
        <v>975</v>
      </c>
      <c r="B52" s="22">
        <v>96</v>
      </c>
      <c r="C52" s="18">
        <v>128</v>
      </c>
    </row>
    <row r="53" spans="1:3">
      <c r="A53" s="18" t="s">
        <v>976</v>
      </c>
      <c r="B53" s="22">
        <v>160</v>
      </c>
      <c r="C53" s="18">
        <v>147</v>
      </c>
    </row>
    <row r="54" spans="1:3">
      <c r="A54" s="18" t="s">
        <v>977</v>
      </c>
      <c r="B54" s="22">
        <v>268</v>
      </c>
      <c r="C54" s="18">
        <v>219</v>
      </c>
    </row>
    <row r="55" spans="1:3">
      <c r="A55" s="18" t="s">
        <v>978</v>
      </c>
      <c r="B55" s="22">
        <v>82</v>
      </c>
      <c r="C55" s="18">
        <v>119</v>
      </c>
    </row>
    <row r="56" spans="1:3">
      <c r="A56" s="18" t="s">
        <v>980</v>
      </c>
      <c r="B56" s="22">
        <v>1261</v>
      </c>
      <c r="C56" s="52">
        <v>1304</v>
      </c>
    </row>
    <row r="57" spans="1:3">
      <c r="A57" s="18" t="s">
        <v>972</v>
      </c>
      <c r="B57" s="22">
        <v>1</v>
      </c>
      <c r="C57" s="18">
        <v>1</v>
      </c>
    </row>
    <row r="58" spans="1:3">
      <c r="A58" s="18" t="s">
        <v>973</v>
      </c>
      <c r="B58" s="22">
        <v>61</v>
      </c>
      <c r="C58" s="18">
        <v>40</v>
      </c>
    </row>
    <row r="59" spans="1:3">
      <c r="A59" s="18" t="s">
        <v>974</v>
      </c>
      <c r="B59" s="22">
        <v>178</v>
      </c>
      <c r="C59" s="18">
        <v>139</v>
      </c>
    </row>
    <row r="60" spans="1:3">
      <c r="A60" s="18" t="s">
        <v>975</v>
      </c>
      <c r="B60" s="22">
        <v>262</v>
      </c>
      <c r="C60" s="18">
        <v>268</v>
      </c>
    </row>
    <row r="61" spans="1:3">
      <c r="A61" s="18" t="s">
        <v>976</v>
      </c>
      <c r="B61" s="22">
        <v>69</v>
      </c>
      <c r="C61" s="18">
        <v>49</v>
      </c>
    </row>
    <row r="62" spans="1:3">
      <c r="A62" s="18" t="s">
        <v>977</v>
      </c>
      <c r="B62" s="22">
        <v>416</v>
      </c>
      <c r="C62" s="18">
        <v>420</v>
      </c>
    </row>
    <row r="63" spans="1:3">
      <c r="A63" s="18" t="s">
        <v>978</v>
      </c>
      <c r="B63" s="22">
        <v>274</v>
      </c>
      <c r="C63" s="18">
        <v>387</v>
      </c>
    </row>
    <row r="64" spans="1:3">
      <c r="A64" s="18" t="s">
        <v>981</v>
      </c>
      <c r="B64" s="22">
        <v>3098</v>
      </c>
      <c r="C64" s="52">
        <v>3392</v>
      </c>
    </row>
    <row r="65" spans="1:3">
      <c r="A65" s="18" t="s">
        <v>972</v>
      </c>
      <c r="B65" s="22">
        <v>32</v>
      </c>
      <c r="C65" s="18">
        <v>24</v>
      </c>
    </row>
    <row r="66" spans="1:3">
      <c r="A66" s="18" t="s">
        <v>973</v>
      </c>
      <c r="B66" s="22">
        <v>49</v>
      </c>
      <c r="C66" s="18">
        <v>70</v>
      </c>
    </row>
    <row r="67" spans="1:3">
      <c r="A67" s="18" t="s">
        <v>974</v>
      </c>
      <c r="B67" s="22">
        <v>680</v>
      </c>
      <c r="C67" s="18">
        <v>710</v>
      </c>
    </row>
    <row r="68" spans="1:3">
      <c r="A68" s="18" t="s">
        <v>975</v>
      </c>
      <c r="B68" s="22">
        <v>524</v>
      </c>
      <c r="C68" s="18">
        <v>632</v>
      </c>
    </row>
    <row r="69" spans="1:3">
      <c r="A69" s="18" t="s">
        <v>976</v>
      </c>
      <c r="B69" s="22">
        <v>178</v>
      </c>
      <c r="C69" s="18">
        <v>168</v>
      </c>
    </row>
    <row r="70" spans="1:3">
      <c r="A70" s="18" t="s">
        <v>977</v>
      </c>
      <c r="B70" s="22">
        <v>1056</v>
      </c>
      <c r="C70" s="52">
        <v>1143</v>
      </c>
    </row>
    <row r="71" spans="1:3">
      <c r="A71" s="18" t="s">
        <v>978</v>
      </c>
      <c r="B71" s="22">
        <v>579</v>
      </c>
      <c r="C71" s="18">
        <v>645</v>
      </c>
    </row>
    <row r="72" spans="1:3">
      <c r="A72" s="18" t="s">
        <v>982</v>
      </c>
      <c r="B72" s="22">
        <v>2168</v>
      </c>
      <c r="C72" s="52">
        <v>2320</v>
      </c>
    </row>
    <row r="73" spans="1:3">
      <c r="A73" s="18" t="s">
        <v>972</v>
      </c>
      <c r="B73" s="22">
        <v>29</v>
      </c>
      <c r="C73" s="18">
        <v>7</v>
      </c>
    </row>
    <row r="74" spans="1:3">
      <c r="A74" s="18" t="s">
        <v>973</v>
      </c>
      <c r="B74" s="22">
        <v>50</v>
      </c>
      <c r="C74" s="18">
        <v>43</v>
      </c>
    </row>
    <row r="75" spans="1:3">
      <c r="A75" s="18" t="s">
        <v>974</v>
      </c>
      <c r="B75" s="22">
        <v>456</v>
      </c>
      <c r="C75" s="18">
        <v>417</v>
      </c>
    </row>
    <row r="76" spans="1:3">
      <c r="A76" s="18" t="s">
        <v>975</v>
      </c>
      <c r="B76" s="22">
        <v>330</v>
      </c>
      <c r="C76" s="18">
        <v>365</v>
      </c>
    </row>
    <row r="77" spans="1:3">
      <c r="A77" s="18" t="s">
        <v>976</v>
      </c>
      <c r="B77" s="22">
        <v>153</v>
      </c>
      <c r="C77" s="18">
        <v>220</v>
      </c>
    </row>
    <row r="78" spans="1:3">
      <c r="A78" s="18" t="s">
        <v>977</v>
      </c>
      <c r="B78" s="22">
        <v>694</v>
      </c>
      <c r="C78" s="18">
        <v>731</v>
      </c>
    </row>
    <row r="79" spans="1:3">
      <c r="A79" s="18" t="s">
        <v>978</v>
      </c>
      <c r="B79" s="22">
        <v>456</v>
      </c>
      <c r="C79" s="18">
        <v>537</v>
      </c>
    </row>
    <row r="80" spans="1:3">
      <c r="A80" s="18" t="s">
        <v>620</v>
      </c>
      <c r="B80" s="22">
        <v>8731</v>
      </c>
      <c r="C80" s="52">
        <v>9327</v>
      </c>
    </row>
    <row r="81" spans="1:3">
      <c r="A81" s="18" t="s">
        <v>971</v>
      </c>
      <c r="B81" s="22">
        <v>609</v>
      </c>
      <c r="C81" s="18">
        <v>795</v>
      </c>
    </row>
    <row r="82" spans="1:3">
      <c r="A82" s="18" t="s">
        <v>972</v>
      </c>
      <c r="B82" s="22">
        <v>0</v>
      </c>
      <c r="C82" s="18">
        <v>0</v>
      </c>
    </row>
    <row r="83" spans="1:3">
      <c r="A83" s="18" t="s">
        <v>973</v>
      </c>
      <c r="B83" s="22">
        <v>100</v>
      </c>
      <c r="C83" s="18">
        <v>117</v>
      </c>
    </row>
    <row r="84" spans="1:3">
      <c r="A84" s="18" t="s">
        <v>974</v>
      </c>
      <c r="B84" s="22">
        <v>164</v>
      </c>
      <c r="C84" s="18">
        <v>198</v>
      </c>
    </row>
    <row r="85" spans="1:3">
      <c r="A85" s="18" t="s">
        <v>975</v>
      </c>
      <c r="B85" s="22">
        <v>189</v>
      </c>
      <c r="C85" s="18">
        <v>345</v>
      </c>
    </row>
    <row r="86" spans="1:3">
      <c r="A86" s="18" t="s">
        <v>976</v>
      </c>
      <c r="B86" s="22">
        <v>42</v>
      </c>
      <c r="C86" s="18">
        <v>56</v>
      </c>
    </row>
    <row r="87" spans="1:3">
      <c r="A87" s="18" t="s">
        <v>977</v>
      </c>
      <c r="B87" s="22">
        <v>114</v>
      </c>
      <c r="C87" s="18">
        <v>79</v>
      </c>
    </row>
    <row r="88" spans="1:3">
      <c r="A88" s="18" t="s">
        <v>978</v>
      </c>
      <c r="B88" s="22">
        <v>0</v>
      </c>
      <c r="C88" s="18">
        <v>0</v>
      </c>
    </row>
    <row r="89" spans="1:3">
      <c r="A89" s="18" t="s">
        <v>979</v>
      </c>
      <c r="B89" s="22">
        <v>1070</v>
      </c>
      <c r="C89" s="52">
        <v>1258</v>
      </c>
    </row>
    <row r="90" spans="1:3">
      <c r="A90" s="18" t="s">
        <v>972</v>
      </c>
      <c r="B90" s="22">
        <v>17</v>
      </c>
      <c r="C90" s="18">
        <v>16</v>
      </c>
    </row>
    <row r="91" spans="1:3">
      <c r="A91" s="18" t="s">
        <v>973</v>
      </c>
      <c r="B91" s="22">
        <v>29</v>
      </c>
      <c r="C91" s="18">
        <v>39</v>
      </c>
    </row>
    <row r="92" spans="1:3">
      <c r="A92" s="18" t="s">
        <v>974</v>
      </c>
      <c r="B92" s="22">
        <v>151</v>
      </c>
      <c r="C92" s="18">
        <v>206</v>
      </c>
    </row>
    <row r="93" spans="1:3">
      <c r="A93" s="18" t="s">
        <v>975</v>
      </c>
      <c r="B93" s="22">
        <v>0</v>
      </c>
      <c r="C93" s="18">
        <v>0</v>
      </c>
    </row>
    <row r="94" spans="1:3">
      <c r="A94" s="18" t="s">
        <v>976</v>
      </c>
      <c r="B94" s="22">
        <v>82</v>
      </c>
      <c r="C94" s="18">
        <v>135</v>
      </c>
    </row>
    <row r="95" spans="1:3">
      <c r="A95" s="18" t="s">
        <v>977</v>
      </c>
      <c r="B95" s="22">
        <v>587</v>
      </c>
      <c r="C95" s="18">
        <v>650</v>
      </c>
    </row>
    <row r="96" spans="1:3">
      <c r="A96" s="18" t="s">
        <v>978</v>
      </c>
      <c r="B96" s="22">
        <v>204</v>
      </c>
      <c r="C96" s="18">
        <v>212</v>
      </c>
    </row>
    <row r="97" spans="1:3">
      <c r="A97" s="18" t="s">
        <v>980</v>
      </c>
      <c r="B97" s="22">
        <v>1172</v>
      </c>
      <c r="C97" s="52">
        <v>1112</v>
      </c>
    </row>
    <row r="98" spans="1:3">
      <c r="A98" s="18" t="s">
        <v>972</v>
      </c>
      <c r="B98" s="22">
        <v>0</v>
      </c>
      <c r="C98" s="18">
        <v>0</v>
      </c>
    </row>
    <row r="99" spans="1:3">
      <c r="A99" s="18" t="s">
        <v>973</v>
      </c>
      <c r="B99" s="22">
        <v>0</v>
      </c>
      <c r="C99" s="18">
        <v>0</v>
      </c>
    </row>
    <row r="100" spans="1:3">
      <c r="A100" s="18" t="s">
        <v>974</v>
      </c>
      <c r="B100" s="22">
        <v>81</v>
      </c>
      <c r="C100" s="18">
        <v>54</v>
      </c>
    </row>
    <row r="101" spans="1:3">
      <c r="A101" s="18" t="s">
        <v>975</v>
      </c>
      <c r="B101" s="22">
        <v>198</v>
      </c>
      <c r="C101" s="18">
        <v>104</v>
      </c>
    </row>
    <row r="102" spans="1:3">
      <c r="A102" s="18" t="s">
        <v>976</v>
      </c>
      <c r="B102" s="22">
        <v>75</v>
      </c>
      <c r="C102" s="18">
        <v>98</v>
      </c>
    </row>
    <row r="103" spans="1:3">
      <c r="A103" s="18" t="s">
        <v>977</v>
      </c>
      <c r="B103" s="22">
        <v>498</v>
      </c>
      <c r="C103" s="18">
        <v>489</v>
      </c>
    </row>
    <row r="104" spans="1:3">
      <c r="A104" s="18" t="s">
        <v>978</v>
      </c>
      <c r="B104" s="22">
        <v>320</v>
      </c>
      <c r="C104" s="18">
        <v>367</v>
      </c>
    </row>
    <row r="105" spans="1:3">
      <c r="A105" s="18" t="s">
        <v>981</v>
      </c>
      <c r="B105" s="22">
        <v>3781</v>
      </c>
      <c r="C105" s="52">
        <v>3713</v>
      </c>
    </row>
    <row r="106" spans="1:3">
      <c r="A106" s="18" t="s">
        <v>972</v>
      </c>
      <c r="B106" s="22">
        <v>0</v>
      </c>
      <c r="C106" s="18">
        <v>0</v>
      </c>
    </row>
    <row r="107" spans="1:3">
      <c r="A107" s="18" t="s">
        <v>973</v>
      </c>
      <c r="B107" s="22">
        <v>0</v>
      </c>
      <c r="C107" s="18">
        <v>1</v>
      </c>
    </row>
    <row r="108" spans="1:3">
      <c r="A108" s="18" t="s">
        <v>974</v>
      </c>
      <c r="B108" s="22">
        <v>783</v>
      </c>
      <c r="C108" s="18">
        <v>724</v>
      </c>
    </row>
    <row r="109" spans="1:3">
      <c r="A109" s="18" t="s">
        <v>975</v>
      </c>
      <c r="B109" s="22">
        <v>498</v>
      </c>
      <c r="C109" s="18">
        <v>622</v>
      </c>
    </row>
    <row r="110" spans="1:3">
      <c r="A110" s="18" t="s">
        <v>976</v>
      </c>
      <c r="B110" s="22">
        <v>534</v>
      </c>
      <c r="C110" s="18">
        <v>420</v>
      </c>
    </row>
    <row r="111" spans="1:3">
      <c r="A111" s="18" t="s">
        <v>977</v>
      </c>
      <c r="B111" s="22">
        <v>1214</v>
      </c>
      <c r="C111" s="52">
        <v>1209</v>
      </c>
    </row>
    <row r="112" spans="1:3">
      <c r="A112" s="18" t="s">
        <v>978</v>
      </c>
      <c r="B112" s="22">
        <v>752</v>
      </c>
      <c r="C112" s="18">
        <v>737</v>
      </c>
    </row>
    <row r="113" spans="1:3">
      <c r="A113" s="18" t="s">
        <v>982</v>
      </c>
      <c r="B113" s="22">
        <v>2099</v>
      </c>
      <c r="C113" s="52">
        <v>2449</v>
      </c>
    </row>
    <row r="114" spans="1:3">
      <c r="A114" s="18" t="s">
        <v>972</v>
      </c>
      <c r="B114" s="22">
        <v>7</v>
      </c>
      <c r="C114" s="18">
        <v>7</v>
      </c>
    </row>
    <row r="115" spans="1:3">
      <c r="A115" s="18" t="s">
        <v>973</v>
      </c>
      <c r="B115" s="22">
        <v>91</v>
      </c>
      <c r="C115" s="18">
        <v>68</v>
      </c>
    </row>
    <row r="116" spans="1:3">
      <c r="A116" s="18" t="s">
        <v>974</v>
      </c>
      <c r="B116" s="22">
        <v>592</v>
      </c>
      <c r="C116" s="18">
        <v>652</v>
      </c>
    </row>
    <row r="117" spans="1:3">
      <c r="A117" s="18" t="s">
        <v>975</v>
      </c>
      <c r="B117" s="22">
        <v>361</v>
      </c>
      <c r="C117" s="18">
        <v>449</v>
      </c>
    </row>
    <row r="118" spans="1:3">
      <c r="A118" s="18" t="s">
        <v>976</v>
      </c>
      <c r="B118" s="22">
        <v>118</v>
      </c>
      <c r="C118" s="18">
        <v>147</v>
      </c>
    </row>
    <row r="119" spans="1:3">
      <c r="A119" s="18" t="s">
        <v>977</v>
      </c>
      <c r="B119" s="22">
        <v>563</v>
      </c>
      <c r="C119" s="18">
        <v>731</v>
      </c>
    </row>
    <row r="120" spans="1:3">
      <c r="A120" s="18" t="s">
        <v>978</v>
      </c>
      <c r="B120" s="22">
        <v>367</v>
      </c>
      <c r="C120" s="18">
        <v>395</v>
      </c>
    </row>
    <row r="124" spans="1:3" ht="26">
      <c r="A124" s="23" t="s">
        <v>998</v>
      </c>
    </row>
    <row r="125" spans="1:3">
      <c r="A125" s="24" t="s">
        <v>999</v>
      </c>
    </row>
    <row r="126" spans="1:3" s="19" customFormat="1">
      <c r="A126" s="62"/>
      <c r="B126" s="19">
        <v>2020</v>
      </c>
      <c r="C126" s="56">
        <v>2021</v>
      </c>
    </row>
    <row r="128" spans="1:3">
      <c r="A128" s="18" t="s">
        <v>483</v>
      </c>
      <c r="B128" s="22">
        <v>15450</v>
      </c>
      <c r="C128" s="52">
        <v>16345</v>
      </c>
    </row>
    <row r="129" spans="1:3">
      <c r="A129" s="18" t="s">
        <v>605</v>
      </c>
      <c r="B129" s="22">
        <v>7328</v>
      </c>
      <c r="C129" s="52">
        <v>7813</v>
      </c>
    </row>
    <row r="130" spans="1:3">
      <c r="A130" s="18" t="s">
        <v>985</v>
      </c>
      <c r="B130" s="22">
        <v>55</v>
      </c>
      <c r="C130" s="18">
        <v>32</v>
      </c>
    </row>
    <row r="131" spans="1:3">
      <c r="A131" s="18" t="s">
        <v>986</v>
      </c>
      <c r="B131" s="22">
        <v>0</v>
      </c>
      <c r="C131" s="18">
        <v>0</v>
      </c>
    </row>
    <row r="132" spans="1:3">
      <c r="A132" s="18" t="s">
        <v>987</v>
      </c>
      <c r="B132" s="22">
        <v>0</v>
      </c>
      <c r="C132" s="18">
        <v>0</v>
      </c>
    </row>
    <row r="133" spans="1:3">
      <c r="A133" s="18" t="s">
        <v>988</v>
      </c>
      <c r="B133" s="22">
        <v>7</v>
      </c>
      <c r="C133" s="18">
        <v>0</v>
      </c>
    </row>
    <row r="134" spans="1:3">
      <c r="A134" s="18" t="s">
        <v>989</v>
      </c>
      <c r="B134" s="22">
        <v>52</v>
      </c>
      <c r="C134" s="18">
        <v>59</v>
      </c>
    </row>
    <row r="135" spans="1:3">
      <c r="A135" s="18" t="s">
        <v>990</v>
      </c>
      <c r="B135" s="22">
        <v>31</v>
      </c>
      <c r="C135" s="18">
        <v>48</v>
      </c>
    </row>
    <row r="136" spans="1:3">
      <c r="A136" s="18" t="s">
        <v>991</v>
      </c>
      <c r="B136" s="22">
        <v>20</v>
      </c>
      <c r="C136" s="18">
        <v>14</v>
      </c>
    </row>
    <row r="137" spans="1:3">
      <c r="A137" s="18" t="s">
        <v>992</v>
      </c>
      <c r="B137" s="22">
        <v>61</v>
      </c>
      <c r="C137" s="18">
        <v>39</v>
      </c>
    </row>
    <row r="138" spans="1:3">
      <c r="A138" s="18" t="s">
        <v>143</v>
      </c>
      <c r="B138" s="22">
        <v>1505</v>
      </c>
      <c r="C138" s="52">
        <v>1443</v>
      </c>
    </row>
    <row r="139" spans="1:3">
      <c r="A139" s="18" t="s">
        <v>993</v>
      </c>
      <c r="B139" s="22">
        <v>274</v>
      </c>
      <c r="C139" s="18">
        <v>292</v>
      </c>
    </row>
    <row r="140" spans="1:3">
      <c r="A140" s="18" t="s">
        <v>994</v>
      </c>
      <c r="B140" s="22">
        <v>938</v>
      </c>
      <c r="C140" s="52">
        <v>1101</v>
      </c>
    </row>
    <row r="141" spans="1:3">
      <c r="A141" s="18" t="s">
        <v>145</v>
      </c>
      <c r="B141" s="22">
        <v>560</v>
      </c>
      <c r="C141" s="18">
        <v>584</v>
      </c>
    </row>
    <row r="142" spans="1:3">
      <c r="A142" s="18" t="s">
        <v>146</v>
      </c>
      <c r="B142" s="22">
        <v>2434</v>
      </c>
      <c r="C142" s="52">
        <v>2513</v>
      </c>
    </row>
    <row r="143" spans="1:3">
      <c r="A143" s="18" t="s">
        <v>995</v>
      </c>
      <c r="B143" s="22">
        <v>733</v>
      </c>
      <c r="C143" s="18">
        <v>902</v>
      </c>
    </row>
    <row r="144" spans="1:3">
      <c r="A144" s="18" t="s">
        <v>996</v>
      </c>
      <c r="B144" s="22">
        <v>536</v>
      </c>
      <c r="C144" s="18">
        <v>500</v>
      </c>
    </row>
    <row r="145" spans="1:3">
      <c r="A145" s="18" t="s">
        <v>997</v>
      </c>
      <c r="B145" s="22">
        <v>122</v>
      </c>
      <c r="C145" s="18">
        <v>286</v>
      </c>
    </row>
    <row r="146" spans="1:3">
      <c r="A146" s="18" t="s">
        <v>620</v>
      </c>
      <c r="B146" s="22">
        <v>8122</v>
      </c>
      <c r="C146" s="52">
        <v>8532</v>
      </c>
    </row>
    <row r="147" spans="1:3">
      <c r="A147" s="18" t="s">
        <v>985</v>
      </c>
      <c r="B147" s="22">
        <v>17</v>
      </c>
      <c r="C147" s="18">
        <v>16</v>
      </c>
    </row>
    <row r="148" spans="1:3">
      <c r="A148" s="18" t="s">
        <v>986</v>
      </c>
      <c r="B148" s="22">
        <v>0</v>
      </c>
      <c r="C148" s="18">
        <v>0</v>
      </c>
    </row>
    <row r="149" spans="1:3">
      <c r="A149" s="18" t="s">
        <v>987</v>
      </c>
      <c r="B149" s="22">
        <v>0</v>
      </c>
      <c r="C149" s="18">
        <v>0</v>
      </c>
    </row>
    <row r="150" spans="1:3">
      <c r="A150" s="18" t="s">
        <v>988</v>
      </c>
      <c r="B150" s="22">
        <v>7</v>
      </c>
      <c r="C150" s="18">
        <v>7</v>
      </c>
    </row>
    <row r="151" spans="1:3">
      <c r="A151" s="18" t="s">
        <v>989</v>
      </c>
      <c r="B151" s="22">
        <v>44</v>
      </c>
      <c r="C151" s="18">
        <v>12</v>
      </c>
    </row>
    <row r="152" spans="1:3">
      <c r="A152" s="18" t="s">
        <v>990</v>
      </c>
      <c r="B152" s="22">
        <v>11</v>
      </c>
      <c r="C152" s="18">
        <v>10</v>
      </c>
    </row>
    <row r="153" spans="1:3">
      <c r="A153" s="18" t="s">
        <v>991</v>
      </c>
      <c r="B153" s="22">
        <v>10</v>
      </c>
      <c r="C153" s="18">
        <v>24</v>
      </c>
    </row>
    <row r="154" spans="1:3">
      <c r="A154" s="18" t="s">
        <v>992</v>
      </c>
      <c r="B154" s="22">
        <v>55</v>
      </c>
      <c r="C154" s="18">
        <v>62</v>
      </c>
    </row>
    <row r="155" spans="1:3">
      <c r="A155" s="18" t="s">
        <v>143</v>
      </c>
      <c r="B155" s="22">
        <v>1607</v>
      </c>
      <c r="C155" s="52">
        <v>1636</v>
      </c>
    </row>
    <row r="156" spans="1:3">
      <c r="A156" s="18" t="s">
        <v>993</v>
      </c>
      <c r="B156" s="22">
        <v>271</v>
      </c>
      <c r="C156" s="18">
        <v>337</v>
      </c>
    </row>
    <row r="157" spans="1:3">
      <c r="A157" s="18" t="s">
        <v>994</v>
      </c>
      <c r="B157" s="22">
        <v>786</v>
      </c>
      <c r="C157" s="18">
        <v>838</v>
      </c>
    </row>
    <row r="158" spans="1:3">
      <c r="A158" s="18" t="s">
        <v>145</v>
      </c>
      <c r="B158" s="22">
        <v>809</v>
      </c>
      <c r="C158" s="18">
        <v>800</v>
      </c>
    </row>
    <row r="159" spans="1:3">
      <c r="A159" s="18" t="s">
        <v>146</v>
      </c>
      <c r="B159" s="22">
        <v>2862</v>
      </c>
      <c r="C159" s="52">
        <v>3079</v>
      </c>
    </row>
    <row r="160" spans="1:3">
      <c r="A160" s="18" t="s">
        <v>995</v>
      </c>
      <c r="B160" s="22">
        <v>1242</v>
      </c>
      <c r="C160" s="52">
        <v>1200</v>
      </c>
    </row>
    <row r="161" spans="1:3">
      <c r="A161" s="18" t="s">
        <v>996</v>
      </c>
      <c r="B161" s="22">
        <v>189</v>
      </c>
      <c r="C161" s="18">
        <v>293</v>
      </c>
    </row>
    <row r="162" spans="1:3">
      <c r="A162" s="18" t="s">
        <v>997</v>
      </c>
      <c r="B162" s="22">
        <v>212</v>
      </c>
      <c r="C162" s="18">
        <v>218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0DFED4-A04B-6E43-AE3A-3FEC84667ED5}">
  <dimension ref="A1:F63"/>
  <sheetViews>
    <sheetView topLeftCell="A42" workbookViewId="0">
      <selection activeCell="F63" sqref="F63"/>
    </sheetView>
  </sheetViews>
  <sheetFormatPr baseColWidth="10" defaultRowHeight="17"/>
  <cols>
    <col min="1" max="1" width="48.6640625" style="18" customWidth="1"/>
    <col min="2" max="2" width="10.83203125" style="22"/>
    <col min="3" max="16384" width="10.83203125" style="18"/>
  </cols>
  <sheetData>
    <row r="1" spans="1:6" ht="26">
      <c r="A1" s="23" t="s">
        <v>1013</v>
      </c>
      <c r="F1" s="18" t="s">
        <v>1397</v>
      </c>
    </row>
    <row r="2" spans="1:6">
      <c r="A2" s="24" t="s">
        <v>1014</v>
      </c>
    </row>
    <row r="3" spans="1:6" s="19" customFormat="1">
      <c r="A3" s="62"/>
      <c r="B3" s="31">
        <v>2020</v>
      </c>
      <c r="E3" s="56">
        <v>2021</v>
      </c>
    </row>
    <row r="5" spans="1:6">
      <c r="A5" s="18" t="s">
        <v>483</v>
      </c>
      <c r="B5" s="22">
        <v>20250</v>
      </c>
      <c r="C5" s="18" t="s">
        <v>928</v>
      </c>
      <c r="E5" s="52">
        <v>21559</v>
      </c>
    </row>
    <row r="6" spans="1:6">
      <c r="A6" s="18" t="s">
        <v>1000</v>
      </c>
      <c r="B6" s="22">
        <v>569</v>
      </c>
      <c r="E6" s="18">
        <v>787</v>
      </c>
    </row>
    <row r="7" spans="1:6">
      <c r="A7" s="18" t="s">
        <v>1001</v>
      </c>
      <c r="B7" s="22">
        <v>322</v>
      </c>
      <c r="C7" s="28">
        <f t="shared" ref="C7:C20" si="0">B7+B21</f>
        <v>569</v>
      </c>
      <c r="D7" s="32">
        <f>C7/B5</f>
        <v>2.8098765432098764E-2</v>
      </c>
      <c r="E7" s="18">
        <v>346</v>
      </c>
    </row>
    <row r="8" spans="1:6">
      <c r="A8" s="18" t="s">
        <v>1002</v>
      </c>
      <c r="B8" s="22">
        <v>6</v>
      </c>
      <c r="C8" s="28">
        <f t="shared" si="0"/>
        <v>6</v>
      </c>
      <c r="D8" s="32">
        <f>C8/$C$7</f>
        <v>1.054481546572935E-2</v>
      </c>
      <c r="E8" s="18">
        <v>5</v>
      </c>
    </row>
    <row r="9" spans="1:6">
      <c r="A9" s="18" t="s">
        <v>736</v>
      </c>
      <c r="B9" s="22">
        <v>0</v>
      </c>
      <c r="C9" s="28">
        <f t="shared" si="0"/>
        <v>0</v>
      </c>
      <c r="D9" s="32">
        <f t="shared" ref="D9:D20" si="1">C9/$C$7</f>
        <v>0</v>
      </c>
      <c r="E9" s="18">
        <v>0</v>
      </c>
    </row>
    <row r="10" spans="1:6">
      <c r="A10" s="18" t="s">
        <v>737</v>
      </c>
      <c r="B10" s="22">
        <v>8</v>
      </c>
      <c r="C10" s="28">
        <f t="shared" si="0"/>
        <v>28</v>
      </c>
      <c r="D10" s="32">
        <f t="shared" si="1"/>
        <v>4.9209138840070298E-2</v>
      </c>
      <c r="E10" s="18">
        <v>9</v>
      </c>
    </row>
    <row r="11" spans="1:6">
      <c r="A11" s="18" t="s">
        <v>1003</v>
      </c>
      <c r="B11" s="22">
        <v>0</v>
      </c>
      <c r="C11" s="28">
        <f t="shared" si="0"/>
        <v>18</v>
      </c>
      <c r="D11" s="32">
        <f t="shared" si="1"/>
        <v>3.163444639718805E-2</v>
      </c>
      <c r="E11" s="18">
        <v>0</v>
      </c>
    </row>
    <row r="12" spans="1:6">
      <c r="A12" s="18" t="s">
        <v>1004</v>
      </c>
      <c r="B12" s="22">
        <v>0</v>
      </c>
      <c r="C12" s="28">
        <f t="shared" si="0"/>
        <v>21</v>
      </c>
      <c r="D12" s="32">
        <f t="shared" si="1"/>
        <v>3.6906854130052721E-2</v>
      </c>
      <c r="E12" s="18">
        <v>0</v>
      </c>
    </row>
    <row r="13" spans="1:6">
      <c r="A13" s="18" t="s">
        <v>1005</v>
      </c>
      <c r="B13" s="22">
        <v>24</v>
      </c>
      <c r="C13" s="28">
        <f t="shared" si="0"/>
        <v>24</v>
      </c>
      <c r="D13" s="32">
        <f t="shared" si="1"/>
        <v>4.21792618629174E-2</v>
      </c>
      <c r="E13" s="18">
        <v>27</v>
      </c>
    </row>
    <row r="14" spans="1:6">
      <c r="A14" s="18" t="s">
        <v>932</v>
      </c>
      <c r="B14" s="22">
        <v>12</v>
      </c>
      <c r="C14" s="28">
        <f t="shared" si="0"/>
        <v>37</v>
      </c>
      <c r="D14" s="32">
        <f t="shared" si="1"/>
        <v>6.5026362038664326E-2</v>
      </c>
      <c r="E14" s="18">
        <v>12</v>
      </c>
    </row>
    <row r="15" spans="1:6">
      <c r="A15" s="18" t="s">
        <v>933</v>
      </c>
      <c r="B15" s="22">
        <v>49</v>
      </c>
      <c r="C15" s="28">
        <f t="shared" si="0"/>
        <v>49</v>
      </c>
      <c r="D15" s="32">
        <f t="shared" si="1"/>
        <v>8.6115992970123026E-2</v>
      </c>
      <c r="E15" s="18">
        <v>51</v>
      </c>
    </row>
    <row r="16" spans="1:6">
      <c r="A16" s="18" t="s">
        <v>1006</v>
      </c>
      <c r="B16" s="22">
        <v>21</v>
      </c>
      <c r="C16" s="28">
        <f t="shared" si="0"/>
        <v>42</v>
      </c>
      <c r="D16" s="32">
        <f t="shared" si="1"/>
        <v>7.3813708260105443E-2</v>
      </c>
      <c r="E16" s="18">
        <v>17</v>
      </c>
    </row>
    <row r="17" spans="1:5">
      <c r="A17" s="18" t="s">
        <v>1007</v>
      </c>
      <c r="B17" s="22">
        <v>55</v>
      </c>
      <c r="C17" s="28">
        <f t="shared" si="0"/>
        <v>125</v>
      </c>
      <c r="D17" s="32">
        <f t="shared" si="1"/>
        <v>0.21968365553602812</v>
      </c>
      <c r="E17" s="18">
        <v>59</v>
      </c>
    </row>
    <row r="18" spans="1:5">
      <c r="A18" s="18" t="s">
        <v>1008</v>
      </c>
      <c r="B18" s="22">
        <v>31</v>
      </c>
      <c r="C18" s="28">
        <f t="shared" si="0"/>
        <v>58</v>
      </c>
      <c r="D18" s="32">
        <f t="shared" si="1"/>
        <v>0.10193321616871705</v>
      </c>
      <c r="E18" s="18">
        <v>43</v>
      </c>
    </row>
    <row r="19" spans="1:5">
      <c r="A19" s="18" t="s">
        <v>1009</v>
      </c>
      <c r="B19" s="22">
        <v>77</v>
      </c>
      <c r="C19" s="28">
        <f t="shared" si="0"/>
        <v>100</v>
      </c>
      <c r="D19" s="32">
        <f t="shared" si="1"/>
        <v>0.1757469244288225</v>
      </c>
      <c r="E19" s="18">
        <v>88</v>
      </c>
    </row>
    <row r="20" spans="1:5">
      <c r="A20" s="18" t="s">
        <v>1010</v>
      </c>
      <c r="B20" s="22">
        <v>39</v>
      </c>
      <c r="C20" s="28">
        <f t="shared" si="0"/>
        <v>61</v>
      </c>
      <c r="D20" s="32">
        <f t="shared" si="1"/>
        <v>0.10720562390158173</v>
      </c>
      <c r="E20" s="18">
        <v>35</v>
      </c>
    </row>
    <row r="21" spans="1:5">
      <c r="A21" s="18" t="s">
        <v>1011</v>
      </c>
      <c r="B21" s="22">
        <v>247</v>
      </c>
      <c r="D21" s="45">
        <f>SUM(D8:D20)</f>
        <v>1</v>
      </c>
      <c r="E21" s="18">
        <v>441</v>
      </c>
    </row>
    <row r="22" spans="1:5">
      <c r="A22" s="18" t="s">
        <v>1002</v>
      </c>
      <c r="B22" s="22">
        <v>0</v>
      </c>
      <c r="E22" s="18">
        <v>0</v>
      </c>
    </row>
    <row r="23" spans="1:5">
      <c r="A23" s="18" t="s">
        <v>736</v>
      </c>
      <c r="B23" s="22">
        <v>0</v>
      </c>
      <c r="E23" s="18">
        <v>40</v>
      </c>
    </row>
    <row r="24" spans="1:5">
      <c r="A24" s="18" t="s">
        <v>737</v>
      </c>
      <c r="B24" s="22">
        <v>20</v>
      </c>
      <c r="E24" s="18">
        <v>24</v>
      </c>
    </row>
    <row r="25" spans="1:5">
      <c r="A25" s="18" t="s">
        <v>1003</v>
      </c>
      <c r="B25" s="22">
        <v>18</v>
      </c>
      <c r="E25" s="18">
        <v>22</v>
      </c>
    </row>
    <row r="26" spans="1:5">
      <c r="A26" s="18" t="s">
        <v>1004</v>
      </c>
      <c r="B26" s="22">
        <v>21</v>
      </c>
      <c r="E26" s="18">
        <v>25</v>
      </c>
    </row>
    <row r="27" spans="1:5">
      <c r="A27" s="18" t="s">
        <v>1005</v>
      </c>
      <c r="B27" s="22">
        <v>0</v>
      </c>
      <c r="E27" s="18">
        <v>0</v>
      </c>
    </row>
    <row r="28" spans="1:5">
      <c r="A28" s="18" t="s">
        <v>932</v>
      </c>
      <c r="B28" s="22">
        <v>25</v>
      </c>
      <c r="E28" s="18">
        <v>29</v>
      </c>
    </row>
    <row r="29" spans="1:5">
      <c r="A29" s="18" t="s">
        <v>933</v>
      </c>
      <c r="B29" s="22">
        <v>0</v>
      </c>
      <c r="E29" s="18">
        <v>47</v>
      </c>
    </row>
    <row r="30" spans="1:5">
      <c r="A30" s="18" t="s">
        <v>1006</v>
      </c>
      <c r="B30" s="22">
        <v>21</v>
      </c>
      <c r="E30" s="18">
        <v>26</v>
      </c>
    </row>
    <row r="31" spans="1:5">
      <c r="A31" s="18" t="s">
        <v>1007</v>
      </c>
      <c r="B31" s="22">
        <v>70</v>
      </c>
      <c r="E31" s="18">
        <v>68</v>
      </c>
    </row>
    <row r="32" spans="1:5">
      <c r="A32" s="18" t="s">
        <v>1008</v>
      </c>
      <c r="B32" s="22">
        <v>27</v>
      </c>
      <c r="E32" s="18">
        <v>91</v>
      </c>
    </row>
    <row r="33" spans="1:5">
      <c r="A33" s="18" t="s">
        <v>1009</v>
      </c>
      <c r="B33" s="22">
        <v>23</v>
      </c>
      <c r="E33" s="18">
        <v>24</v>
      </c>
    </row>
    <row r="34" spans="1:5">
      <c r="A34" s="18" t="s">
        <v>1010</v>
      </c>
      <c r="B34" s="22">
        <v>22</v>
      </c>
      <c r="E34" s="18">
        <v>45</v>
      </c>
    </row>
    <row r="35" spans="1:5">
      <c r="A35" s="18" t="s">
        <v>1012</v>
      </c>
      <c r="B35" s="22">
        <v>19681</v>
      </c>
      <c r="E35" s="52">
        <v>20772</v>
      </c>
    </row>
    <row r="36" spans="1:5">
      <c r="A36" s="18" t="s">
        <v>1001</v>
      </c>
      <c r="B36" s="22">
        <v>9396</v>
      </c>
      <c r="E36" s="52">
        <v>10093</v>
      </c>
    </row>
    <row r="37" spans="1:5">
      <c r="A37" s="18" t="s">
        <v>1002</v>
      </c>
      <c r="B37" s="22">
        <v>408</v>
      </c>
      <c r="E37" s="18">
        <v>461</v>
      </c>
    </row>
    <row r="38" spans="1:5">
      <c r="A38" s="18" t="s">
        <v>736</v>
      </c>
      <c r="B38" s="22">
        <v>109</v>
      </c>
      <c r="E38" s="18">
        <v>124</v>
      </c>
    </row>
    <row r="39" spans="1:5">
      <c r="A39" s="18" t="s">
        <v>737</v>
      </c>
      <c r="B39" s="22">
        <v>825</v>
      </c>
      <c r="E39" s="18">
        <v>920</v>
      </c>
    </row>
    <row r="40" spans="1:5">
      <c r="A40" s="18" t="s">
        <v>1003</v>
      </c>
      <c r="B40" s="22">
        <v>218</v>
      </c>
      <c r="E40" s="18">
        <v>267</v>
      </c>
    </row>
    <row r="41" spans="1:5">
      <c r="A41" s="18" t="s">
        <v>1004</v>
      </c>
      <c r="B41" s="22">
        <v>149</v>
      </c>
      <c r="E41" s="18">
        <v>97</v>
      </c>
    </row>
    <row r="42" spans="1:5">
      <c r="A42" s="18" t="s">
        <v>1005</v>
      </c>
      <c r="B42" s="22">
        <v>296</v>
      </c>
      <c r="E42" s="18">
        <v>312</v>
      </c>
    </row>
    <row r="43" spans="1:5">
      <c r="A43" s="18" t="s">
        <v>932</v>
      </c>
      <c r="B43" s="22">
        <v>502</v>
      </c>
      <c r="E43" s="18">
        <v>559</v>
      </c>
    </row>
    <row r="44" spans="1:5">
      <c r="A44" s="18" t="s">
        <v>933</v>
      </c>
      <c r="B44" s="22">
        <v>751</v>
      </c>
      <c r="E44" s="18">
        <v>745</v>
      </c>
    </row>
    <row r="45" spans="1:5">
      <c r="A45" s="18" t="s">
        <v>1006</v>
      </c>
      <c r="B45" s="22">
        <v>1239</v>
      </c>
      <c r="E45" s="52">
        <v>1287</v>
      </c>
    </row>
    <row r="46" spans="1:5">
      <c r="A46" s="18" t="s">
        <v>1007</v>
      </c>
      <c r="B46" s="22">
        <v>1699</v>
      </c>
      <c r="E46" s="52">
        <v>1838</v>
      </c>
    </row>
    <row r="47" spans="1:5">
      <c r="A47" s="18" t="s">
        <v>1008</v>
      </c>
      <c r="B47" s="22">
        <v>1302</v>
      </c>
      <c r="E47" s="52">
        <v>1441</v>
      </c>
    </row>
    <row r="48" spans="1:5">
      <c r="A48" s="18" t="s">
        <v>1009</v>
      </c>
      <c r="B48" s="22">
        <v>1009</v>
      </c>
      <c r="E48" s="52">
        <v>1103</v>
      </c>
    </row>
    <row r="49" spans="1:5">
      <c r="A49" s="18" t="s">
        <v>1010</v>
      </c>
      <c r="B49" s="22">
        <v>889</v>
      </c>
      <c r="E49" s="18">
        <v>939</v>
      </c>
    </row>
    <row r="50" spans="1:5">
      <c r="A50" s="18" t="s">
        <v>1011</v>
      </c>
      <c r="B50" s="22">
        <v>10285</v>
      </c>
      <c r="E50" s="52">
        <v>10679</v>
      </c>
    </row>
    <row r="51" spans="1:5">
      <c r="A51" s="18" t="s">
        <v>1002</v>
      </c>
      <c r="B51" s="22">
        <v>386</v>
      </c>
      <c r="E51" s="18">
        <v>342</v>
      </c>
    </row>
    <row r="52" spans="1:5">
      <c r="A52" s="18" t="s">
        <v>736</v>
      </c>
      <c r="B52" s="22">
        <v>86</v>
      </c>
      <c r="E52" s="18">
        <v>60</v>
      </c>
    </row>
    <row r="53" spans="1:5">
      <c r="A53" s="18" t="s">
        <v>737</v>
      </c>
      <c r="B53" s="22">
        <v>541</v>
      </c>
      <c r="E53" s="18">
        <v>635</v>
      </c>
    </row>
    <row r="54" spans="1:5">
      <c r="A54" s="18" t="s">
        <v>1003</v>
      </c>
      <c r="B54" s="22">
        <v>374</v>
      </c>
      <c r="E54" s="18">
        <v>315</v>
      </c>
    </row>
    <row r="55" spans="1:5">
      <c r="A55" s="18" t="s">
        <v>1004</v>
      </c>
      <c r="B55" s="22">
        <v>329</v>
      </c>
      <c r="E55" s="18">
        <v>283</v>
      </c>
    </row>
    <row r="56" spans="1:5">
      <c r="A56" s="18" t="s">
        <v>1005</v>
      </c>
      <c r="B56" s="22">
        <v>162</v>
      </c>
      <c r="E56" s="18">
        <v>159</v>
      </c>
    </row>
    <row r="57" spans="1:5">
      <c r="A57" s="18" t="s">
        <v>932</v>
      </c>
      <c r="B57" s="22">
        <v>584</v>
      </c>
      <c r="E57" s="18">
        <v>766</v>
      </c>
    </row>
    <row r="58" spans="1:5">
      <c r="A58" s="18" t="s">
        <v>933</v>
      </c>
      <c r="B58" s="22">
        <v>1068</v>
      </c>
      <c r="E58" s="52">
        <v>1209</v>
      </c>
    </row>
    <row r="59" spans="1:5">
      <c r="A59" s="18" t="s">
        <v>1006</v>
      </c>
      <c r="B59" s="22">
        <v>1151</v>
      </c>
      <c r="E59" s="52">
        <v>1086</v>
      </c>
    </row>
    <row r="60" spans="1:5">
      <c r="A60" s="18" t="s">
        <v>1007</v>
      </c>
      <c r="B60" s="22">
        <v>1695</v>
      </c>
      <c r="E60" s="52">
        <v>1624</v>
      </c>
    </row>
    <row r="61" spans="1:5">
      <c r="A61" s="18" t="s">
        <v>1008</v>
      </c>
      <c r="B61" s="22">
        <v>1980</v>
      </c>
      <c r="E61" s="52">
        <v>1921</v>
      </c>
    </row>
    <row r="62" spans="1:5">
      <c r="A62" s="18" t="s">
        <v>1009</v>
      </c>
      <c r="B62" s="22">
        <v>1092</v>
      </c>
      <c r="E62" s="52">
        <v>1400</v>
      </c>
    </row>
    <row r="63" spans="1:5">
      <c r="A63" s="18" t="s">
        <v>1010</v>
      </c>
      <c r="B63" s="22">
        <v>837</v>
      </c>
      <c r="E63" s="18">
        <v>879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66478E-5534-E942-ABD5-A4A3EE38AB8E}">
  <dimension ref="A1:K89"/>
  <sheetViews>
    <sheetView topLeftCell="A41" workbookViewId="0">
      <selection activeCell="E57" sqref="E57"/>
    </sheetView>
  </sheetViews>
  <sheetFormatPr baseColWidth="10" defaultRowHeight="17"/>
  <cols>
    <col min="1" max="1" width="26.5" style="18" customWidth="1"/>
    <col min="2" max="2" width="12.5" style="18" bestFit="1" customWidth="1"/>
    <col min="3" max="4" width="10.83203125" style="18"/>
    <col min="5" max="5" width="24.83203125" style="18" customWidth="1"/>
    <col min="6" max="6" width="12.5" style="18" bestFit="1" customWidth="1"/>
    <col min="7" max="16384" width="10.83203125" style="18"/>
  </cols>
  <sheetData>
    <row r="1" spans="1:11" ht="26">
      <c r="A1" s="23" t="s">
        <v>1031</v>
      </c>
      <c r="K1" s="18" t="s">
        <v>1397</v>
      </c>
    </row>
    <row r="2" spans="1:11">
      <c r="A2" s="24" t="s">
        <v>808</v>
      </c>
    </row>
    <row r="3" spans="1:11" s="19" customFormat="1">
      <c r="A3" s="62"/>
      <c r="B3" s="19">
        <v>2020</v>
      </c>
      <c r="C3" s="56">
        <v>2021</v>
      </c>
    </row>
    <row r="4" spans="1:11">
      <c r="A4" s="18" t="s">
        <v>483</v>
      </c>
      <c r="B4" s="18">
        <v>8462</v>
      </c>
      <c r="C4" s="52">
        <v>8913</v>
      </c>
    </row>
    <row r="5" spans="1:11">
      <c r="A5" s="18" t="s">
        <v>1015</v>
      </c>
      <c r="B5" s="18">
        <v>229</v>
      </c>
      <c r="C5" s="18">
        <v>236</v>
      </c>
    </row>
    <row r="6" spans="1:11">
      <c r="A6" s="18" t="s">
        <v>1016</v>
      </c>
      <c r="B6" s="18">
        <v>78</v>
      </c>
      <c r="C6" s="18">
        <v>40</v>
      </c>
    </row>
    <row r="7" spans="1:11">
      <c r="A7" s="18" t="s">
        <v>1017</v>
      </c>
      <c r="B7" s="18">
        <v>85</v>
      </c>
      <c r="C7" s="18">
        <v>189</v>
      </c>
    </row>
    <row r="8" spans="1:11">
      <c r="A8" s="18" t="s">
        <v>1018</v>
      </c>
      <c r="B8" s="18">
        <v>189</v>
      </c>
      <c r="C8" s="18">
        <v>133</v>
      </c>
    </row>
    <row r="9" spans="1:11">
      <c r="A9" s="18" t="s">
        <v>1019</v>
      </c>
      <c r="B9" s="18">
        <v>307</v>
      </c>
      <c r="C9" s="18">
        <v>317</v>
      </c>
    </row>
    <row r="10" spans="1:11">
      <c r="A10" s="18" t="s">
        <v>1020</v>
      </c>
      <c r="B10" s="18">
        <v>264</v>
      </c>
      <c r="C10" s="18">
        <v>158</v>
      </c>
    </row>
    <row r="11" spans="1:11" ht="26">
      <c r="A11" s="18" t="s">
        <v>1021</v>
      </c>
      <c r="B11" s="18">
        <v>167</v>
      </c>
      <c r="C11" s="18">
        <v>282</v>
      </c>
      <c r="E11" s="23" t="s">
        <v>1327</v>
      </c>
    </row>
    <row r="12" spans="1:11">
      <c r="A12" s="18" t="s">
        <v>1022</v>
      </c>
      <c r="B12" s="18">
        <v>129</v>
      </c>
      <c r="C12" s="18">
        <v>151</v>
      </c>
      <c r="E12" s="24" t="s">
        <v>1173</v>
      </c>
    </row>
    <row r="13" spans="1:11">
      <c r="A13" s="18" t="s">
        <v>1023</v>
      </c>
      <c r="B13" s="18">
        <v>103</v>
      </c>
      <c r="C13" s="18">
        <v>88</v>
      </c>
      <c r="E13" s="18" t="s">
        <v>1324</v>
      </c>
    </row>
    <row r="14" spans="1:11">
      <c r="A14" s="18" t="s">
        <v>1024</v>
      </c>
      <c r="B14" s="18">
        <v>717</v>
      </c>
      <c r="C14" s="18">
        <v>801</v>
      </c>
      <c r="E14" s="18" t="s">
        <v>535</v>
      </c>
      <c r="F14" s="44">
        <v>102742</v>
      </c>
    </row>
    <row r="15" spans="1:11">
      <c r="A15" s="18" t="s">
        <v>1025</v>
      </c>
      <c r="B15" s="18">
        <v>704</v>
      </c>
      <c r="C15" s="18">
        <v>765</v>
      </c>
      <c r="E15" s="18" t="s">
        <v>1325</v>
      </c>
      <c r="F15" s="44">
        <v>110930</v>
      </c>
    </row>
    <row r="16" spans="1:11">
      <c r="A16" s="18" t="s">
        <v>1026</v>
      </c>
      <c r="B16" s="18">
        <v>1137</v>
      </c>
      <c r="C16" s="52">
        <v>1133</v>
      </c>
      <c r="E16" s="18" t="s">
        <v>1326</v>
      </c>
      <c r="F16" s="44">
        <v>80200</v>
      </c>
    </row>
    <row r="17" spans="1:3">
      <c r="A17" s="18" t="s">
        <v>1027</v>
      </c>
      <c r="B17" s="18">
        <v>973</v>
      </c>
      <c r="C17" s="18">
        <v>684</v>
      </c>
    </row>
    <row r="18" spans="1:3">
      <c r="A18" s="18" t="s">
        <v>1028</v>
      </c>
      <c r="B18" s="18">
        <v>760</v>
      </c>
      <c r="C18" s="18">
        <v>829</v>
      </c>
    </row>
    <row r="19" spans="1:3">
      <c r="A19" s="18" t="s">
        <v>1029</v>
      </c>
      <c r="B19" s="18">
        <v>1226</v>
      </c>
      <c r="C19" s="52">
        <v>1476</v>
      </c>
    </row>
    <row r="20" spans="1:3">
      <c r="A20" s="18" t="s">
        <v>1030</v>
      </c>
      <c r="B20" s="18">
        <v>1394</v>
      </c>
      <c r="C20" s="52">
        <v>1631</v>
      </c>
    </row>
    <row r="23" spans="1:3" ht="26">
      <c r="A23" s="23" t="s">
        <v>1032</v>
      </c>
    </row>
    <row r="24" spans="1:3">
      <c r="A24" s="24" t="s">
        <v>808</v>
      </c>
    </row>
    <row r="25" spans="1:3" s="19" customFormat="1">
      <c r="A25" s="62"/>
      <c r="B25" s="19">
        <v>2020</v>
      </c>
      <c r="C25" s="56">
        <v>2021</v>
      </c>
    </row>
    <row r="26" spans="1:3">
      <c r="A26" s="18" t="s">
        <v>1033</v>
      </c>
      <c r="B26" s="44">
        <v>102742</v>
      </c>
      <c r="C26" s="52">
        <v>105960</v>
      </c>
    </row>
    <row r="28" spans="1:3" ht="26">
      <c r="A28" s="23" t="s">
        <v>1036</v>
      </c>
    </row>
    <row r="29" spans="1:3">
      <c r="A29" s="24" t="s">
        <v>808</v>
      </c>
    </row>
    <row r="30" spans="1:3" s="19" customFormat="1">
      <c r="A30" s="62"/>
      <c r="B30" s="19">
        <v>2020</v>
      </c>
      <c r="C30" s="56">
        <v>2021</v>
      </c>
    </row>
    <row r="31" spans="1:3">
      <c r="A31" s="18" t="s">
        <v>483</v>
      </c>
      <c r="B31" s="22">
        <v>8462</v>
      </c>
      <c r="C31" s="52">
        <v>8913</v>
      </c>
    </row>
    <row r="32" spans="1:3">
      <c r="A32" s="18" t="s">
        <v>1034</v>
      </c>
      <c r="B32" s="22">
        <v>2128</v>
      </c>
      <c r="C32" s="52">
        <v>2459</v>
      </c>
    </row>
    <row r="33" spans="1:3">
      <c r="A33" s="18" t="s">
        <v>1035</v>
      </c>
      <c r="B33" s="22">
        <v>6334</v>
      </c>
      <c r="C33" s="52">
        <v>6454</v>
      </c>
    </row>
    <row r="34" spans="1:3">
      <c r="B34" s="22"/>
    </row>
    <row r="35" spans="1:3" ht="26">
      <c r="A35" s="23" t="s">
        <v>1038</v>
      </c>
    </row>
    <row r="36" spans="1:3">
      <c r="A36" s="24" t="s">
        <v>830</v>
      </c>
    </row>
    <row r="37" spans="1:3" s="19" customFormat="1">
      <c r="A37" s="62"/>
      <c r="B37" s="19">
        <v>2020</v>
      </c>
      <c r="C37" s="56">
        <v>2021</v>
      </c>
    </row>
    <row r="38" spans="1:3">
      <c r="A38" s="18" t="s">
        <v>1037</v>
      </c>
      <c r="B38" s="44">
        <v>122467</v>
      </c>
      <c r="C38" s="52">
        <v>134545</v>
      </c>
    </row>
    <row r="40" spans="1:3" ht="26">
      <c r="A40" s="23" t="s">
        <v>1042</v>
      </c>
    </row>
    <row r="42" spans="1:3">
      <c r="A42" s="18" t="s">
        <v>1039</v>
      </c>
    </row>
    <row r="43" spans="1:3" s="19" customFormat="1">
      <c r="A43" s="62"/>
      <c r="B43" s="19">
        <v>2020</v>
      </c>
      <c r="C43" s="56">
        <v>2021</v>
      </c>
    </row>
    <row r="44" spans="1:3">
      <c r="A44" s="18" t="s">
        <v>483</v>
      </c>
      <c r="B44" s="44">
        <v>122467</v>
      </c>
      <c r="C44" s="52">
        <v>134545</v>
      </c>
    </row>
    <row r="45" spans="1:3">
      <c r="A45" s="18" t="s">
        <v>1040</v>
      </c>
      <c r="B45" s="44">
        <v>138464</v>
      </c>
      <c r="C45" s="52">
        <v>158594</v>
      </c>
    </row>
    <row r="46" spans="1:3">
      <c r="A46" s="18" t="s">
        <v>1041</v>
      </c>
      <c r="B46" s="44">
        <v>112820</v>
      </c>
      <c r="C46" s="52">
        <v>123395</v>
      </c>
    </row>
    <row r="48" spans="1:3" ht="26">
      <c r="A48" s="23" t="s">
        <v>1044</v>
      </c>
    </row>
    <row r="49" spans="1:3">
      <c r="A49" s="24" t="s">
        <v>849</v>
      </c>
    </row>
    <row r="50" spans="1:3" s="19" customFormat="1">
      <c r="A50" s="62"/>
      <c r="B50" s="19">
        <v>2020</v>
      </c>
      <c r="C50" s="56">
        <v>2021</v>
      </c>
    </row>
    <row r="51" spans="1:3">
      <c r="A51" s="18" t="s">
        <v>1043</v>
      </c>
      <c r="B51" s="44">
        <v>55330</v>
      </c>
      <c r="C51" s="52">
        <v>56459</v>
      </c>
    </row>
    <row r="53" spans="1:3" ht="26">
      <c r="A53" s="23" t="s">
        <v>1046</v>
      </c>
    </row>
    <row r="54" spans="1:3">
      <c r="A54" s="24" t="s">
        <v>768</v>
      </c>
    </row>
    <row r="55" spans="1:3" s="19" customFormat="1">
      <c r="A55" s="62"/>
      <c r="B55" s="19">
        <v>2020</v>
      </c>
      <c r="C55" s="56">
        <v>2021</v>
      </c>
    </row>
    <row r="56" spans="1:3">
      <c r="A56" s="18" t="s">
        <v>1045</v>
      </c>
      <c r="B56" s="44">
        <v>52133</v>
      </c>
      <c r="C56" s="52">
        <v>56863</v>
      </c>
    </row>
    <row r="59" spans="1:3" ht="26">
      <c r="A59" s="23" t="s">
        <v>1321</v>
      </c>
    </row>
    <row r="60" spans="1:3">
      <c r="A60" s="24" t="s">
        <v>1173</v>
      </c>
    </row>
    <row r="61" spans="1:3" s="19" customFormat="1">
      <c r="A61" s="62"/>
      <c r="B61" s="19">
        <v>2020</v>
      </c>
      <c r="C61" s="56">
        <v>2021</v>
      </c>
    </row>
    <row r="62" spans="1:3">
      <c r="A62" s="18" t="s">
        <v>483</v>
      </c>
      <c r="B62" s="18">
        <v>8462</v>
      </c>
    </row>
    <row r="63" spans="1:3">
      <c r="A63" s="18" t="s">
        <v>1186</v>
      </c>
      <c r="B63" s="18">
        <v>6800</v>
      </c>
    </row>
    <row r="64" spans="1:3">
      <c r="A64" s="18" t="s">
        <v>1316</v>
      </c>
      <c r="B64" s="18">
        <v>58</v>
      </c>
    </row>
    <row r="65" spans="1:2">
      <c r="A65" s="18" t="s">
        <v>1317</v>
      </c>
      <c r="B65" s="18">
        <v>90</v>
      </c>
    </row>
    <row r="66" spans="1:2">
      <c r="A66" s="18" t="s">
        <v>285</v>
      </c>
      <c r="B66" s="18">
        <v>9</v>
      </c>
    </row>
    <row r="67" spans="1:2">
      <c r="A67" s="18" t="s">
        <v>1318</v>
      </c>
      <c r="B67" s="18">
        <v>55</v>
      </c>
    </row>
    <row r="68" spans="1:2">
      <c r="A68" s="18" t="s">
        <v>1319</v>
      </c>
      <c r="B68" s="18">
        <v>110</v>
      </c>
    </row>
    <row r="69" spans="1:2">
      <c r="A69" s="18" t="s">
        <v>287</v>
      </c>
      <c r="B69" s="18">
        <v>311</v>
      </c>
    </row>
    <row r="70" spans="1:2">
      <c r="A70" s="18" t="s">
        <v>288</v>
      </c>
      <c r="B70" s="18">
        <v>330</v>
      </c>
    </row>
    <row r="71" spans="1:2">
      <c r="A71" s="18" t="s">
        <v>289</v>
      </c>
      <c r="B71" s="18">
        <v>1192</v>
      </c>
    </row>
    <row r="72" spans="1:2">
      <c r="A72" s="18" t="s">
        <v>290</v>
      </c>
      <c r="B72" s="18">
        <v>868</v>
      </c>
    </row>
    <row r="73" spans="1:2">
      <c r="A73" s="18" t="s">
        <v>291</v>
      </c>
      <c r="B73" s="18">
        <v>1447</v>
      </c>
    </row>
    <row r="74" spans="1:2">
      <c r="A74" s="18" t="s">
        <v>1320</v>
      </c>
      <c r="B74" s="18">
        <v>2330</v>
      </c>
    </row>
    <row r="75" spans="1:2">
      <c r="A75" s="18" t="s">
        <v>1196</v>
      </c>
      <c r="B75" s="18">
        <v>1662</v>
      </c>
    </row>
    <row r="76" spans="1:2">
      <c r="A76" s="18" t="s">
        <v>1316</v>
      </c>
      <c r="B76" s="18">
        <v>72</v>
      </c>
    </row>
    <row r="77" spans="1:2">
      <c r="A77" s="18" t="s">
        <v>1317</v>
      </c>
      <c r="B77" s="18">
        <v>9</v>
      </c>
    </row>
    <row r="78" spans="1:2">
      <c r="A78" s="18" t="s">
        <v>285</v>
      </c>
      <c r="B78" s="18">
        <v>69</v>
      </c>
    </row>
    <row r="79" spans="1:2">
      <c r="A79" s="18" t="s">
        <v>1318</v>
      </c>
      <c r="B79" s="18">
        <v>30</v>
      </c>
    </row>
    <row r="80" spans="1:2">
      <c r="A80" s="18" t="s">
        <v>1319</v>
      </c>
      <c r="B80" s="18">
        <v>79</v>
      </c>
    </row>
    <row r="81" spans="1:3">
      <c r="A81" s="18" t="s">
        <v>287</v>
      </c>
      <c r="B81" s="18">
        <v>260</v>
      </c>
    </row>
    <row r="82" spans="1:3">
      <c r="A82" s="18" t="s">
        <v>288</v>
      </c>
      <c r="B82" s="18">
        <v>69</v>
      </c>
    </row>
    <row r="83" spans="1:3">
      <c r="A83" s="18" t="s">
        <v>289</v>
      </c>
      <c r="B83" s="18">
        <v>229</v>
      </c>
    </row>
    <row r="84" spans="1:3">
      <c r="A84" s="18" t="s">
        <v>290</v>
      </c>
      <c r="B84" s="18">
        <v>269</v>
      </c>
    </row>
    <row r="85" spans="1:3">
      <c r="A85" s="18" t="s">
        <v>291</v>
      </c>
      <c r="B85" s="18">
        <v>286</v>
      </c>
    </row>
    <row r="86" spans="1:3">
      <c r="A86" s="18" t="s">
        <v>1320</v>
      </c>
      <c r="B86" s="18">
        <v>290</v>
      </c>
    </row>
    <row r="88" spans="1:3">
      <c r="A88" s="18" t="s">
        <v>1322</v>
      </c>
      <c r="B88" s="18">
        <f>B85+B86</f>
        <v>576</v>
      </c>
      <c r="C88" s="32">
        <f>B88/B75</f>
        <v>0.34657039711191334</v>
      </c>
    </row>
    <row r="89" spans="1:3">
      <c r="A89" s="18" t="s">
        <v>1323</v>
      </c>
      <c r="B89" s="18">
        <f>B84+B85+B86</f>
        <v>845</v>
      </c>
      <c r="C89" s="32">
        <f>B89/B75</f>
        <v>0.50842358604091453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8945C3-79C5-0147-82B5-D52422264993}">
  <dimension ref="A1:H42"/>
  <sheetViews>
    <sheetView workbookViewId="0">
      <selection activeCell="F34" sqref="F34"/>
    </sheetView>
  </sheetViews>
  <sheetFormatPr baseColWidth="10" defaultRowHeight="17"/>
  <cols>
    <col min="1" max="1" width="34.33203125" style="18" customWidth="1"/>
    <col min="2" max="5" width="10.83203125" style="18"/>
    <col min="6" max="6" width="68.1640625" style="18" customWidth="1"/>
    <col min="7" max="16384" width="10.83203125" style="18"/>
  </cols>
  <sheetData>
    <row r="1" spans="1:8" ht="26">
      <c r="A1" s="23" t="s">
        <v>1058</v>
      </c>
      <c r="H1" s="18" t="s">
        <v>1397</v>
      </c>
    </row>
    <row r="2" spans="1:8">
      <c r="A2" s="24" t="s">
        <v>1059</v>
      </c>
    </row>
    <row r="4" spans="1:8">
      <c r="A4" s="22" t="s">
        <v>483</v>
      </c>
      <c r="B4" s="22">
        <v>16573</v>
      </c>
    </row>
    <row r="5" spans="1:8">
      <c r="A5" s="22" t="s">
        <v>1047</v>
      </c>
      <c r="B5" s="22">
        <v>1509</v>
      </c>
      <c r="C5" s="32">
        <f>B5/B4</f>
        <v>9.1051710613648709E-2</v>
      </c>
    </row>
    <row r="6" spans="1:8">
      <c r="A6" s="22" t="s">
        <v>1048</v>
      </c>
      <c r="B6" s="22">
        <v>15064</v>
      </c>
    </row>
    <row r="7" spans="1:8">
      <c r="A7" s="22" t="s">
        <v>605</v>
      </c>
      <c r="B7" s="22">
        <v>7842</v>
      </c>
    </row>
    <row r="8" spans="1:8" ht="26">
      <c r="A8" s="22" t="s">
        <v>1049</v>
      </c>
      <c r="B8" s="22">
        <v>1412</v>
      </c>
      <c r="F8" s="23" t="s">
        <v>1075</v>
      </c>
    </row>
    <row r="9" spans="1:8">
      <c r="A9" s="22" t="s">
        <v>1050</v>
      </c>
      <c r="B9" s="22">
        <v>6430</v>
      </c>
      <c r="F9" s="24" t="s">
        <v>1076</v>
      </c>
    </row>
    <row r="10" spans="1:8">
      <c r="A10" s="22" t="s">
        <v>1051</v>
      </c>
      <c r="B10" s="22">
        <v>1315</v>
      </c>
    </row>
    <row r="11" spans="1:8">
      <c r="A11" s="22" t="s">
        <v>1052</v>
      </c>
      <c r="B11" s="22">
        <v>15</v>
      </c>
      <c r="F11" s="18" t="s">
        <v>483</v>
      </c>
      <c r="G11" s="22">
        <v>1509</v>
      </c>
    </row>
    <row r="12" spans="1:8">
      <c r="A12" s="22" t="s">
        <v>1053</v>
      </c>
      <c r="B12" s="22">
        <v>1300</v>
      </c>
      <c r="F12" s="18" t="s">
        <v>1060</v>
      </c>
      <c r="G12" s="22">
        <v>62</v>
      </c>
    </row>
    <row r="13" spans="1:8">
      <c r="A13" s="22" t="s">
        <v>1054</v>
      </c>
      <c r="B13" s="22">
        <v>3021</v>
      </c>
      <c r="F13" s="18" t="s">
        <v>1061</v>
      </c>
      <c r="G13" s="22">
        <v>61</v>
      </c>
    </row>
    <row r="14" spans="1:8">
      <c r="A14" s="22" t="s">
        <v>1052</v>
      </c>
      <c r="B14" s="22">
        <v>283</v>
      </c>
      <c r="F14" s="18" t="s">
        <v>1062</v>
      </c>
      <c r="G14" s="22">
        <v>0</v>
      </c>
    </row>
    <row r="15" spans="1:8">
      <c r="A15" s="22" t="s">
        <v>1053</v>
      </c>
      <c r="B15" s="22">
        <v>2738</v>
      </c>
      <c r="F15" s="18" t="s">
        <v>1063</v>
      </c>
      <c r="G15" s="22">
        <v>90</v>
      </c>
    </row>
    <row r="16" spans="1:8">
      <c r="A16" s="22" t="s">
        <v>1055</v>
      </c>
      <c r="B16" s="22">
        <v>1338</v>
      </c>
      <c r="F16" s="18" t="s">
        <v>1064</v>
      </c>
      <c r="G16" s="22">
        <v>0</v>
      </c>
    </row>
    <row r="17" spans="1:7">
      <c r="A17" s="22" t="s">
        <v>1052</v>
      </c>
      <c r="B17" s="22">
        <v>137</v>
      </c>
      <c r="F17" s="18" t="s">
        <v>1065</v>
      </c>
      <c r="G17" s="22">
        <v>684</v>
      </c>
    </row>
    <row r="18" spans="1:7">
      <c r="A18" s="22" t="s">
        <v>1053</v>
      </c>
      <c r="B18" s="22">
        <v>1201</v>
      </c>
      <c r="F18" s="18" t="s">
        <v>1066</v>
      </c>
      <c r="G18" s="22">
        <v>0</v>
      </c>
    </row>
    <row r="19" spans="1:7">
      <c r="A19" s="22" t="s">
        <v>1056</v>
      </c>
      <c r="B19" s="22">
        <v>1124</v>
      </c>
      <c r="F19" s="18" t="s">
        <v>1067</v>
      </c>
      <c r="G19" s="22">
        <v>0</v>
      </c>
    </row>
    <row r="20" spans="1:7">
      <c r="A20" s="22" t="s">
        <v>1052</v>
      </c>
      <c r="B20" s="22">
        <v>328</v>
      </c>
      <c r="F20" s="18" t="s">
        <v>1068</v>
      </c>
      <c r="G20" s="22">
        <v>85</v>
      </c>
    </row>
    <row r="21" spans="1:7">
      <c r="A21" s="22" t="s">
        <v>1053</v>
      </c>
      <c r="B21" s="22">
        <v>796</v>
      </c>
      <c r="F21" s="18" t="s">
        <v>1069</v>
      </c>
      <c r="G21" s="22">
        <v>7</v>
      </c>
    </row>
    <row r="22" spans="1:7">
      <c r="A22" s="22" t="s">
        <v>1057</v>
      </c>
      <c r="B22" s="22">
        <v>1044</v>
      </c>
      <c r="F22" s="18" t="s">
        <v>1070</v>
      </c>
      <c r="G22" s="22">
        <v>81</v>
      </c>
    </row>
    <row r="23" spans="1:7">
      <c r="A23" s="22" t="s">
        <v>1052</v>
      </c>
      <c r="B23" s="22">
        <v>649</v>
      </c>
      <c r="F23" s="18" t="s">
        <v>1071</v>
      </c>
      <c r="G23" s="22">
        <v>296</v>
      </c>
    </row>
    <row r="24" spans="1:7">
      <c r="A24" s="22" t="s">
        <v>1053</v>
      </c>
      <c r="B24" s="22">
        <v>395</v>
      </c>
      <c r="F24" s="18" t="s">
        <v>1072</v>
      </c>
      <c r="G24" s="22">
        <v>104</v>
      </c>
    </row>
    <row r="25" spans="1:7">
      <c r="A25" s="22" t="s">
        <v>620</v>
      </c>
      <c r="B25" s="22">
        <v>8731</v>
      </c>
      <c r="F25" s="18" t="s">
        <v>1073</v>
      </c>
      <c r="G25" s="22">
        <v>39</v>
      </c>
    </row>
    <row r="26" spans="1:7">
      <c r="A26" s="22" t="s">
        <v>1049</v>
      </c>
      <c r="B26" s="22">
        <v>97</v>
      </c>
      <c r="F26" s="18" t="s">
        <v>1074</v>
      </c>
      <c r="G26" s="22">
        <v>0</v>
      </c>
    </row>
    <row r="27" spans="1:7">
      <c r="A27" s="22" t="s">
        <v>1050</v>
      </c>
      <c r="B27" s="22">
        <v>8634</v>
      </c>
    </row>
    <row r="28" spans="1:7">
      <c r="A28" s="22" t="s">
        <v>1051</v>
      </c>
      <c r="B28" s="22">
        <v>1679</v>
      </c>
    </row>
    <row r="29" spans="1:7">
      <c r="A29" s="22" t="s">
        <v>1052</v>
      </c>
      <c r="B29" s="22">
        <v>27</v>
      </c>
    </row>
    <row r="30" spans="1:7">
      <c r="A30" s="22" t="s">
        <v>1053</v>
      </c>
      <c r="B30" s="22">
        <v>1652</v>
      </c>
    </row>
    <row r="31" spans="1:7">
      <c r="A31" s="22" t="s">
        <v>1054</v>
      </c>
      <c r="B31" s="22">
        <v>2945</v>
      </c>
    </row>
    <row r="32" spans="1:7">
      <c r="A32" s="22" t="s">
        <v>1052</v>
      </c>
      <c r="B32" s="22">
        <v>24</v>
      </c>
    </row>
    <row r="33" spans="1:2">
      <c r="A33" s="22" t="s">
        <v>1053</v>
      </c>
      <c r="B33" s="22">
        <v>2921</v>
      </c>
    </row>
    <row r="34" spans="1:2">
      <c r="A34" s="22" t="s">
        <v>1055</v>
      </c>
      <c r="B34" s="22">
        <v>2008</v>
      </c>
    </row>
    <row r="35" spans="1:2">
      <c r="A35" s="22" t="s">
        <v>1052</v>
      </c>
      <c r="B35" s="22">
        <v>23</v>
      </c>
    </row>
    <row r="36" spans="1:2">
      <c r="A36" s="22" t="s">
        <v>1053</v>
      </c>
      <c r="B36" s="22">
        <v>1985</v>
      </c>
    </row>
    <row r="37" spans="1:2">
      <c r="A37" s="22" t="s">
        <v>1056</v>
      </c>
      <c r="B37" s="22">
        <v>1140</v>
      </c>
    </row>
    <row r="38" spans="1:2">
      <c r="A38" s="22" t="s">
        <v>1052</v>
      </c>
      <c r="B38" s="22">
        <v>23</v>
      </c>
    </row>
    <row r="39" spans="1:2">
      <c r="A39" s="22" t="s">
        <v>1053</v>
      </c>
      <c r="B39" s="22">
        <v>1117</v>
      </c>
    </row>
    <row r="40" spans="1:2">
      <c r="A40" s="22" t="s">
        <v>1057</v>
      </c>
      <c r="B40" s="22">
        <v>959</v>
      </c>
    </row>
    <row r="41" spans="1:2">
      <c r="A41" s="22" t="s">
        <v>1052</v>
      </c>
      <c r="B41" s="22">
        <v>0</v>
      </c>
    </row>
    <row r="42" spans="1:2">
      <c r="A42" s="22" t="s">
        <v>1053</v>
      </c>
      <c r="B42" s="22">
        <v>959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5DB055-3930-E649-9EBF-86D63EF3FAF9}">
  <dimension ref="A1:G134"/>
  <sheetViews>
    <sheetView topLeftCell="A118" workbookViewId="0">
      <selection activeCell="E136" sqref="E136"/>
    </sheetView>
  </sheetViews>
  <sheetFormatPr baseColWidth="10" defaultRowHeight="17"/>
  <cols>
    <col min="1" max="1" width="62.1640625" style="18" customWidth="1"/>
    <col min="2" max="16384" width="10.83203125" style="18"/>
  </cols>
  <sheetData>
    <row r="1" spans="1:6" ht="26">
      <c r="A1" s="23" t="s">
        <v>783</v>
      </c>
    </row>
    <row r="2" spans="1:6">
      <c r="A2" s="24" t="s">
        <v>784</v>
      </c>
    </row>
    <row r="4" spans="1:6">
      <c r="A4" s="22" t="s">
        <v>483</v>
      </c>
      <c r="B4" s="22">
        <v>4267</v>
      </c>
      <c r="F4" s="18" t="s">
        <v>1397</v>
      </c>
    </row>
    <row r="5" spans="1:6">
      <c r="A5" s="22" t="s">
        <v>718</v>
      </c>
      <c r="B5" s="22">
        <v>3984</v>
      </c>
    </row>
    <row r="6" spans="1:6">
      <c r="A6" s="22" t="s">
        <v>769</v>
      </c>
      <c r="B6" s="22">
        <v>2651</v>
      </c>
    </row>
    <row r="7" spans="1:6">
      <c r="A7" s="22" t="s">
        <v>770</v>
      </c>
      <c r="B7" s="22">
        <v>1325</v>
      </c>
    </row>
    <row r="8" spans="1:6">
      <c r="A8" s="22" t="s">
        <v>771</v>
      </c>
      <c r="B8" s="22">
        <v>939</v>
      </c>
    </row>
    <row r="9" spans="1:6">
      <c r="A9" s="22" t="s">
        <v>772</v>
      </c>
      <c r="B9" s="22">
        <v>386</v>
      </c>
    </row>
    <row r="10" spans="1:6">
      <c r="A10" s="22" t="s">
        <v>773</v>
      </c>
      <c r="B10" s="22">
        <v>1229</v>
      </c>
    </row>
    <row r="11" spans="1:6">
      <c r="A11" s="22" t="s">
        <v>774</v>
      </c>
      <c r="B11" s="22">
        <v>85</v>
      </c>
    </row>
    <row r="12" spans="1:6">
      <c r="A12" s="22" t="s">
        <v>775</v>
      </c>
      <c r="B12" s="22">
        <v>12</v>
      </c>
    </row>
    <row r="13" spans="1:6">
      <c r="A13" s="22" t="s">
        <v>776</v>
      </c>
      <c r="B13" s="22">
        <v>0</v>
      </c>
    </row>
    <row r="14" spans="1:6">
      <c r="A14" s="22" t="s">
        <v>777</v>
      </c>
      <c r="B14" s="22">
        <v>0</v>
      </c>
    </row>
    <row r="15" spans="1:6">
      <c r="A15" s="22" t="s">
        <v>778</v>
      </c>
      <c r="B15" s="22">
        <v>1333</v>
      </c>
    </row>
    <row r="16" spans="1:6">
      <c r="A16" s="22" t="s">
        <v>770</v>
      </c>
      <c r="B16" s="22">
        <v>1252</v>
      </c>
    </row>
    <row r="17" spans="1:3">
      <c r="A17" s="22" t="s">
        <v>779</v>
      </c>
      <c r="B17" s="22">
        <v>551</v>
      </c>
    </row>
    <row r="18" spans="1:3">
      <c r="A18" s="22" t="s">
        <v>780</v>
      </c>
      <c r="B18" s="22">
        <v>492</v>
      </c>
    </row>
    <row r="19" spans="1:3">
      <c r="A19" s="22" t="s">
        <v>781</v>
      </c>
      <c r="B19" s="22">
        <v>59</v>
      </c>
    </row>
    <row r="20" spans="1:3">
      <c r="A20" s="22" t="s">
        <v>782</v>
      </c>
      <c r="B20" s="22">
        <v>701</v>
      </c>
    </row>
    <row r="21" spans="1:3">
      <c r="A21" s="22" t="s">
        <v>780</v>
      </c>
      <c r="B21" s="22">
        <v>643</v>
      </c>
    </row>
    <row r="22" spans="1:3">
      <c r="A22" s="22" t="s">
        <v>781</v>
      </c>
      <c r="B22" s="22">
        <v>58</v>
      </c>
    </row>
    <row r="23" spans="1:3">
      <c r="A23" s="22" t="s">
        <v>777</v>
      </c>
      <c r="B23" s="22">
        <v>81</v>
      </c>
    </row>
    <row r="24" spans="1:3">
      <c r="A24" s="22" t="s">
        <v>726</v>
      </c>
      <c r="B24" s="22">
        <v>283</v>
      </c>
    </row>
    <row r="28" spans="1:3">
      <c r="A28" s="46" t="s">
        <v>82</v>
      </c>
    </row>
    <row r="29" spans="1:3" ht="26">
      <c r="A29" s="47" t="s">
        <v>1400</v>
      </c>
    </row>
    <row r="30" spans="1:3">
      <c r="A30" s="24" t="s">
        <v>798</v>
      </c>
    </row>
    <row r="31" spans="1:3">
      <c r="A31" s="18" t="s">
        <v>483</v>
      </c>
      <c r="B31" s="22">
        <v>16228</v>
      </c>
    </row>
    <row r="32" spans="1:3">
      <c r="A32" s="18" t="s">
        <v>785</v>
      </c>
      <c r="B32" s="22">
        <v>1987</v>
      </c>
      <c r="C32" s="29">
        <f>B32/B31</f>
        <v>0.12244269164407197</v>
      </c>
    </row>
    <row r="33" spans="1:2">
      <c r="A33" s="18" t="s">
        <v>786</v>
      </c>
      <c r="B33" s="22">
        <v>10143</v>
      </c>
    </row>
    <row r="34" spans="1:2">
      <c r="A34" s="18" t="s">
        <v>787</v>
      </c>
      <c r="B34" s="22">
        <v>916</v>
      </c>
    </row>
    <row r="35" spans="1:2">
      <c r="A35" s="18" t="s">
        <v>788</v>
      </c>
      <c r="B35" s="22">
        <v>1512</v>
      </c>
    </row>
    <row r="36" spans="1:2">
      <c r="A36" s="18" t="s">
        <v>789</v>
      </c>
      <c r="B36" s="22">
        <v>1322</v>
      </c>
    </row>
    <row r="37" spans="1:2">
      <c r="A37" s="18" t="s">
        <v>790</v>
      </c>
      <c r="B37" s="22">
        <v>348</v>
      </c>
    </row>
    <row r="38" spans="1:2">
      <c r="A38" s="18" t="s">
        <v>791</v>
      </c>
      <c r="B38" s="22">
        <v>2980</v>
      </c>
    </row>
    <row r="39" spans="1:2">
      <c r="A39" s="18" t="s">
        <v>792</v>
      </c>
      <c r="B39" s="22">
        <v>54</v>
      </c>
    </row>
    <row r="40" spans="1:2">
      <c r="A40" s="18" t="s">
        <v>793</v>
      </c>
      <c r="B40" s="22">
        <v>937</v>
      </c>
    </row>
    <row r="41" spans="1:2">
      <c r="A41" s="18" t="s">
        <v>794</v>
      </c>
      <c r="B41" s="22">
        <v>338</v>
      </c>
    </row>
    <row r="42" spans="1:2">
      <c r="A42" s="18" t="s">
        <v>795</v>
      </c>
      <c r="B42" s="22">
        <v>1282</v>
      </c>
    </row>
    <row r="43" spans="1:2">
      <c r="A43" s="18" t="s">
        <v>103</v>
      </c>
      <c r="B43" s="22">
        <v>208</v>
      </c>
    </row>
    <row r="44" spans="1:2">
      <c r="A44" s="18" t="s">
        <v>104</v>
      </c>
      <c r="B44" s="22">
        <v>161</v>
      </c>
    </row>
    <row r="45" spans="1:2">
      <c r="A45" s="18" t="s">
        <v>796</v>
      </c>
      <c r="B45" s="22">
        <v>9264</v>
      </c>
    </row>
    <row r="46" spans="1:2">
      <c r="A46" s="18" t="s">
        <v>792</v>
      </c>
      <c r="B46" s="22">
        <v>798</v>
      </c>
    </row>
    <row r="47" spans="1:2">
      <c r="A47" s="18" t="s">
        <v>793</v>
      </c>
      <c r="B47" s="22">
        <v>6759</v>
      </c>
    </row>
    <row r="48" spans="1:2">
      <c r="A48" s="18" t="s">
        <v>794</v>
      </c>
      <c r="B48" s="22">
        <v>398</v>
      </c>
    </row>
    <row r="49" spans="1:3">
      <c r="A49" s="18" t="s">
        <v>795</v>
      </c>
      <c r="B49" s="22">
        <v>230</v>
      </c>
    </row>
    <row r="50" spans="1:3">
      <c r="A50" s="18" t="s">
        <v>103</v>
      </c>
      <c r="B50" s="22">
        <v>910</v>
      </c>
    </row>
    <row r="51" spans="1:3">
      <c r="A51" s="18" t="s">
        <v>104</v>
      </c>
      <c r="B51" s="22">
        <v>169</v>
      </c>
    </row>
    <row r="52" spans="1:3">
      <c r="A52" s="18" t="s">
        <v>797</v>
      </c>
      <c r="B52" s="22">
        <v>3984</v>
      </c>
    </row>
    <row r="53" spans="1:3">
      <c r="A53" s="18" t="s">
        <v>792</v>
      </c>
      <c r="B53" s="22">
        <v>1135</v>
      </c>
      <c r="C53" s="32">
        <f>B53/B52</f>
        <v>0.28488955823293172</v>
      </c>
    </row>
    <row r="54" spans="1:3">
      <c r="A54" s="18" t="s">
        <v>793</v>
      </c>
      <c r="B54" s="22">
        <v>2447</v>
      </c>
    </row>
    <row r="55" spans="1:3">
      <c r="A55" s="18" t="s">
        <v>794</v>
      </c>
      <c r="B55" s="22">
        <v>180</v>
      </c>
    </row>
    <row r="56" spans="1:3">
      <c r="A56" s="18" t="s">
        <v>795</v>
      </c>
      <c r="B56" s="22">
        <v>0</v>
      </c>
    </row>
    <row r="57" spans="1:3">
      <c r="A57" s="18" t="s">
        <v>103</v>
      </c>
      <c r="B57" s="22">
        <v>204</v>
      </c>
    </row>
    <row r="58" spans="1:3">
      <c r="A58" s="18" t="s">
        <v>104</v>
      </c>
      <c r="B58" s="22">
        <v>18</v>
      </c>
    </row>
    <row r="59" spans="1:3">
      <c r="B59" s="22"/>
    </row>
    <row r="60" spans="1:3" ht="26">
      <c r="A60" s="23" t="s">
        <v>807</v>
      </c>
    </row>
    <row r="61" spans="1:3">
      <c r="A61" s="24" t="s">
        <v>808</v>
      </c>
    </row>
    <row r="63" spans="1:3">
      <c r="A63" s="18" t="s">
        <v>483</v>
      </c>
      <c r="B63" s="22">
        <v>8462</v>
      </c>
    </row>
    <row r="64" spans="1:3">
      <c r="A64" s="18" t="s">
        <v>799</v>
      </c>
      <c r="B64" s="22">
        <v>6022</v>
      </c>
    </row>
    <row r="65" spans="1:4">
      <c r="A65" s="18" t="s">
        <v>800</v>
      </c>
      <c r="B65" s="22">
        <v>5155</v>
      </c>
    </row>
    <row r="66" spans="1:4">
      <c r="A66" s="18" t="s">
        <v>801</v>
      </c>
      <c r="B66" s="22">
        <v>867</v>
      </c>
    </row>
    <row r="67" spans="1:4">
      <c r="A67" s="18" t="s">
        <v>802</v>
      </c>
      <c r="B67" s="22">
        <v>200</v>
      </c>
    </row>
    <row r="68" spans="1:4">
      <c r="A68" s="18" t="s">
        <v>803</v>
      </c>
      <c r="B68" s="22">
        <v>667</v>
      </c>
    </row>
    <row r="69" spans="1:4">
      <c r="A69" s="18" t="s">
        <v>804</v>
      </c>
      <c r="B69" s="22">
        <v>2440</v>
      </c>
    </row>
    <row r="70" spans="1:4">
      <c r="A70" s="18" t="s">
        <v>805</v>
      </c>
      <c r="B70" s="22">
        <v>1987</v>
      </c>
      <c r="D70" s="18">
        <f>B70/B63</f>
        <v>0.23481446466556369</v>
      </c>
    </row>
    <row r="71" spans="1:4">
      <c r="A71" s="18" t="s">
        <v>806</v>
      </c>
      <c r="B71" s="22">
        <v>453</v>
      </c>
    </row>
    <row r="73" spans="1:4" ht="26">
      <c r="A73" s="23" t="s">
        <v>815</v>
      </c>
    </row>
    <row r="74" spans="1:4">
      <c r="A74" s="24" t="s">
        <v>816</v>
      </c>
    </row>
    <row r="75" spans="1:4">
      <c r="A75" s="18" t="s">
        <v>483</v>
      </c>
      <c r="B75" s="22">
        <v>20223</v>
      </c>
    </row>
    <row r="76" spans="1:4">
      <c r="A76" s="18" t="s">
        <v>809</v>
      </c>
      <c r="B76" s="22">
        <v>17349</v>
      </c>
    </row>
    <row r="77" spans="1:4">
      <c r="A77" s="18" t="s">
        <v>810</v>
      </c>
      <c r="B77" s="22">
        <v>14873</v>
      </c>
    </row>
    <row r="78" spans="1:4">
      <c r="A78" s="18" t="s">
        <v>811</v>
      </c>
      <c r="B78" s="22">
        <v>14778</v>
      </c>
    </row>
    <row r="79" spans="1:4">
      <c r="A79" s="18" t="s">
        <v>777</v>
      </c>
      <c r="B79" s="22">
        <v>95</v>
      </c>
    </row>
    <row r="80" spans="1:4">
      <c r="A80" s="18" t="s">
        <v>812</v>
      </c>
      <c r="B80" s="22">
        <v>664</v>
      </c>
    </row>
    <row r="81" spans="1:5">
      <c r="A81" s="18" t="s">
        <v>811</v>
      </c>
      <c r="B81" s="22">
        <v>570</v>
      </c>
    </row>
    <row r="82" spans="1:5">
      <c r="A82" s="18" t="s">
        <v>777</v>
      </c>
      <c r="B82" s="22">
        <v>94</v>
      </c>
    </row>
    <row r="83" spans="1:5">
      <c r="A83" s="18" t="s">
        <v>813</v>
      </c>
      <c r="B83" s="22">
        <v>1812</v>
      </c>
    </row>
    <row r="84" spans="1:5">
      <c r="A84" s="18" t="s">
        <v>811</v>
      </c>
      <c r="B84" s="22">
        <v>1719</v>
      </c>
    </row>
    <row r="85" spans="1:5">
      <c r="A85" s="18" t="s">
        <v>777</v>
      </c>
      <c r="B85" s="22">
        <v>93</v>
      </c>
    </row>
    <row r="86" spans="1:5">
      <c r="A86" s="18" t="s">
        <v>814</v>
      </c>
      <c r="B86" s="22">
        <v>2874</v>
      </c>
    </row>
    <row r="90" spans="1:5" ht="26">
      <c r="A90" s="23" t="s">
        <v>848</v>
      </c>
    </row>
    <row r="91" spans="1:5">
      <c r="A91" s="24" t="s">
        <v>849</v>
      </c>
    </row>
    <row r="93" spans="1:5">
      <c r="A93" s="18" t="s">
        <v>483</v>
      </c>
      <c r="B93" s="22">
        <v>2440</v>
      </c>
    </row>
    <row r="94" spans="1:5">
      <c r="A94" s="18" t="s">
        <v>842</v>
      </c>
      <c r="B94" s="22">
        <v>1077</v>
      </c>
    </row>
    <row r="95" spans="1:5">
      <c r="A95" s="18" t="s">
        <v>843</v>
      </c>
      <c r="B95" s="22">
        <v>794</v>
      </c>
    </row>
    <row r="96" spans="1:5">
      <c r="A96" s="18" t="s">
        <v>844</v>
      </c>
      <c r="B96" s="22">
        <v>302</v>
      </c>
      <c r="D96" s="28">
        <f>B97+B104</f>
        <v>1135</v>
      </c>
      <c r="E96" s="18">
        <f>D96/B70</f>
        <v>0.57121288374433821</v>
      </c>
    </row>
    <row r="97" spans="1:5">
      <c r="A97" s="18" t="s">
        <v>845</v>
      </c>
      <c r="B97" s="22">
        <v>492</v>
      </c>
    </row>
    <row r="98" spans="1:5">
      <c r="A98" s="18" t="s">
        <v>846</v>
      </c>
      <c r="B98" s="22">
        <v>283</v>
      </c>
    </row>
    <row r="99" spans="1:5">
      <c r="A99" s="18" t="s">
        <v>844</v>
      </c>
      <c r="B99" s="22">
        <v>224</v>
      </c>
    </row>
    <row r="100" spans="1:5">
      <c r="A100" s="18" t="s">
        <v>845</v>
      </c>
      <c r="B100" s="22">
        <v>59</v>
      </c>
    </row>
    <row r="101" spans="1:5">
      <c r="A101" s="18" t="s">
        <v>847</v>
      </c>
      <c r="B101" s="22">
        <v>1363</v>
      </c>
    </row>
    <row r="102" spans="1:5">
      <c r="A102" s="18" t="s">
        <v>843</v>
      </c>
      <c r="B102" s="22">
        <v>1193</v>
      </c>
      <c r="E102" s="28">
        <f>B102+B95</f>
        <v>1987</v>
      </c>
    </row>
    <row r="103" spans="1:5">
      <c r="A103" s="18" t="s">
        <v>844</v>
      </c>
      <c r="B103" s="22">
        <v>550</v>
      </c>
    </row>
    <row r="104" spans="1:5">
      <c r="A104" s="18" t="s">
        <v>845</v>
      </c>
      <c r="B104" s="22">
        <v>643</v>
      </c>
    </row>
    <row r="105" spans="1:5">
      <c r="A105" s="18" t="s">
        <v>846</v>
      </c>
      <c r="B105" s="22">
        <v>170</v>
      </c>
    </row>
    <row r="106" spans="1:5">
      <c r="A106" s="18" t="s">
        <v>844</v>
      </c>
      <c r="B106" s="22">
        <v>112</v>
      </c>
    </row>
    <row r="107" spans="1:5">
      <c r="A107" s="18" t="s">
        <v>845</v>
      </c>
      <c r="B107" s="22">
        <v>58</v>
      </c>
    </row>
    <row r="111" spans="1:5">
      <c r="A111" s="18" t="s">
        <v>85</v>
      </c>
    </row>
    <row r="112" spans="1:5">
      <c r="A112" s="18" t="s">
        <v>808</v>
      </c>
    </row>
    <row r="114" spans="1:7">
      <c r="A114" s="18" t="s">
        <v>483</v>
      </c>
      <c r="B114" s="22">
        <v>8462</v>
      </c>
    </row>
    <row r="115" spans="1:7">
      <c r="A115" s="18" t="s">
        <v>866</v>
      </c>
      <c r="B115" s="22">
        <v>5155</v>
      </c>
      <c r="G115" s="28"/>
    </row>
    <row r="116" spans="1:7">
      <c r="A116" s="18" t="s">
        <v>867</v>
      </c>
      <c r="B116" s="22">
        <v>1678</v>
      </c>
    </row>
    <row r="117" spans="1:7">
      <c r="A117" s="18" t="s">
        <v>868</v>
      </c>
      <c r="B117" s="22">
        <v>3477</v>
      </c>
    </row>
    <row r="118" spans="1:7">
      <c r="A118" s="18" t="s">
        <v>869</v>
      </c>
      <c r="B118" s="22">
        <v>457</v>
      </c>
    </row>
    <row r="119" spans="1:7">
      <c r="A119" s="18" t="s">
        <v>867</v>
      </c>
      <c r="B119" s="22">
        <v>90</v>
      </c>
    </row>
    <row r="120" spans="1:7">
      <c r="A120" s="18" t="s">
        <v>868</v>
      </c>
      <c r="B120" s="22">
        <v>367</v>
      </c>
    </row>
    <row r="121" spans="1:7">
      <c r="A121" s="18" t="s">
        <v>870</v>
      </c>
      <c r="B121" s="22">
        <v>1793</v>
      </c>
    </row>
    <row r="122" spans="1:7">
      <c r="A122" s="18" t="s">
        <v>871</v>
      </c>
      <c r="B122" s="22">
        <v>1193</v>
      </c>
      <c r="E122" s="28"/>
    </row>
    <row r="123" spans="1:7">
      <c r="A123" s="18" t="s">
        <v>867</v>
      </c>
      <c r="B123" s="22">
        <v>322</v>
      </c>
    </row>
    <row r="124" spans="1:7">
      <c r="A124" s="18" t="s">
        <v>872</v>
      </c>
      <c r="B124" s="22">
        <v>260</v>
      </c>
    </row>
    <row r="125" spans="1:7">
      <c r="A125" s="18" t="s">
        <v>873</v>
      </c>
      <c r="B125" s="22">
        <v>18</v>
      </c>
    </row>
    <row r="126" spans="1:7">
      <c r="A126" s="18" t="s">
        <v>874</v>
      </c>
      <c r="B126" s="22">
        <v>1057</v>
      </c>
    </row>
    <row r="127" spans="1:7">
      <c r="A127" s="18" t="s">
        <v>871</v>
      </c>
      <c r="B127" s="22">
        <v>794</v>
      </c>
    </row>
    <row r="128" spans="1:7">
      <c r="A128" s="18" t="s">
        <v>867</v>
      </c>
      <c r="B128" s="22">
        <v>100</v>
      </c>
    </row>
    <row r="129" spans="1:2">
      <c r="A129" s="18" t="s">
        <v>872</v>
      </c>
      <c r="B129" s="22">
        <v>51</v>
      </c>
    </row>
    <row r="130" spans="1:2">
      <c r="A130" s="18" t="s">
        <v>873</v>
      </c>
      <c r="B130" s="22">
        <v>112</v>
      </c>
    </row>
    <row r="133" spans="1:2">
      <c r="A133" s="18" t="s">
        <v>1398</v>
      </c>
      <c r="B133" s="28">
        <f>B122+B127</f>
        <v>1987</v>
      </c>
    </row>
    <row r="134" spans="1:2">
      <c r="A134" s="18" t="s">
        <v>1399</v>
      </c>
      <c r="B134" s="32">
        <f>B133/B114</f>
        <v>0.23481446466556369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218040-068B-374D-9F4E-333459C3DED6}">
  <dimension ref="A1:I502"/>
  <sheetViews>
    <sheetView workbookViewId="0">
      <selection activeCell="F20" sqref="F20"/>
    </sheetView>
  </sheetViews>
  <sheetFormatPr baseColWidth="10" defaultRowHeight="17"/>
  <cols>
    <col min="1" max="1" width="48.83203125" style="18" customWidth="1"/>
    <col min="2" max="2" width="25.6640625" style="18" customWidth="1"/>
    <col min="3" max="4" width="10.83203125" style="18"/>
    <col min="5" max="5" width="50.83203125" style="18" customWidth="1"/>
    <col min="6" max="6" width="17.6640625" style="18" bestFit="1" customWidth="1"/>
    <col min="7" max="16384" width="10.83203125" style="18"/>
  </cols>
  <sheetData>
    <row r="1" spans="1:5">
      <c r="E1" s="18" t="s">
        <v>1397</v>
      </c>
    </row>
    <row r="2" spans="1:5">
      <c r="A2" s="19" t="s">
        <v>233</v>
      </c>
      <c r="B2" s="31">
        <v>10341</v>
      </c>
    </row>
    <row r="3" spans="1:5">
      <c r="A3" s="19" t="s">
        <v>862</v>
      </c>
      <c r="B3" s="31">
        <v>9052</v>
      </c>
    </row>
    <row r="4" spans="1:5">
      <c r="A4" s="18" t="s">
        <v>483</v>
      </c>
      <c r="B4" s="22">
        <v>8462</v>
      </c>
    </row>
    <row r="5" spans="1:5">
      <c r="A5" s="18" t="s">
        <v>799</v>
      </c>
      <c r="B5" s="22">
        <v>6022</v>
      </c>
      <c r="C5" s="18">
        <f>B5/B4</f>
        <v>0.71165209170408883</v>
      </c>
    </row>
    <row r="6" spans="1:5">
      <c r="A6" s="18" t="s">
        <v>850</v>
      </c>
      <c r="B6" s="22">
        <v>5155</v>
      </c>
    </row>
    <row r="7" spans="1:5">
      <c r="A7" s="18" t="s">
        <v>851</v>
      </c>
      <c r="B7" s="22">
        <v>4748</v>
      </c>
    </row>
    <row r="8" spans="1:5">
      <c r="A8" s="18" t="s">
        <v>852</v>
      </c>
      <c r="B8" s="22">
        <v>318</v>
      </c>
    </row>
    <row r="9" spans="1:5">
      <c r="A9" s="18" t="s">
        <v>853</v>
      </c>
      <c r="B9" s="22">
        <v>89</v>
      </c>
    </row>
    <row r="10" spans="1:5">
      <c r="A10" s="18" t="s">
        <v>801</v>
      </c>
      <c r="B10" s="22">
        <v>867</v>
      </c>
    </row>
    <row r="11" spans="1:5">
      <c r="A11" s="18" t="s">
        <v>854</v>
      </c>
      <c r="B11" s="22">
        <v>200</v>
      </c>
    </row>
    <row r="12" spans="1:5">
      <c r="A12" s="18" t="s">
        <v>855</v>
      </c>
      <c r="B12" s="22">
        <v>184</v>
      </c>
    </row>
    <row r="13" spans="1:5">
      <c r="A13" s="18" t="s">
        <v>856</v>
      </c>
      <c r="B13" s="22">
        <v>16</v>
      </c>
    </row>
    <row r="14" spans="1:5">
      <c r="A14" s="18" t="s">
        <v>857</v>
      </c>
      <c r="B14" s="22">
        <v>0</v>
      </c>
    </row>
    <row r="15" spans="1:5">
      <c r="A15" s="18" t="s">
        <v>858</v>
      </c>
      <c r="B15" s="22">
        <v>667</v>
      </c>
    </row>
    <row r="16" spans="1:5">
      <c r="A16" s="18" t="s">
        <v>855</v>
      </c>
      <c r="B16" s="22">
        <v>559</v>
      </c>
    </row>
    <row r="17" spans="1:6">
      <c r="A17" s="18" t="s">
        <v>856</v>
      </c>
      <c r="B17" s="22">
        <v>93</v>
      </c>
    </row>
    <row r="18" spans="1:6">
      <c r="A18" s="18" t="s">
        <v>857</v>
      </c>
      <c r="B18" s="22">
        <v>15</v>
      </c>
    </row>
    <row r="19" spans="1:6">
      <c r="A19" s="18" t="s">
        <v>804</v>
      </c>
      <c r="B19" s="22">
        <v>2440</v>
      </c>
    </row>
    <row r="20" spans="1:6">
      <c r="A20" s="18" t="s">
        <v>859</v>
      </c>
      <c r="B20" s="22">
        <v>1563</v>
      </c>
    </row>
    <row r="21" spans="1:6">
      <c r="A21" s="18" t="s">
        <v>860</v>
      </c>
      <c r="B21" s="22">
        <v>772</v>
      </c>
    </row>
    <row r="22" spans="1:6">
      <c r="A22" s="18" t="s">
        <v>861</v>
      </c>
      <c r="B22" s="22">
        <v>105</v>
      </c>
    </row>
    <row r="25" spans="1:6">
      <c r="A25" s="18" t="s">
        <v>863</v>
      </c>
      <c r="B25" s="28">
        <f>B7+B12+B16+B20</f>
        <v>7054</v>
      </c>
      <c r="C25" s="32">
        <f>B25/B28</f>
        <v>0.83360907586858901</v>
      </c>
    </row>
    <row r="26" spans="1:6">
      <c r="A26" s="18" t="s">
        <v>864</v>
      </c>
      <c r="B26" s="28">
        <f>B8+B13+B17+B21</f>
        <v>1199</v>
      </c>
      <c r="C26" s="32">
        <f>B26/B28</f>
        <v>0.14169227133065468</v>
      </c>
    </row>
    <row r="27" spans="1:6">
      <c r="A27" s="28" t="s">
        <v>865</v>
      </c>
      <c r="B27" s="48">
        <f>B9+B14+B18+B22</f>
        <v>209</v>
      </c>
      <c r="C27" s="32">
        <f>B27/B28</f>
        <v>2.4698652800756324E-2</v>
      </c>
    </row>
    <row r="28" spans="1:6">
      <c r="B28" s="28">
        <f>SUM(B25:B27)</f>
        <v>8462</v>
      </c>
    </row>
    <row r="30" spans="1:6" ht="26">
      <c r="A30" s="23" t="s">
        <v>1279</v>
      </c>
      <c r="E30" s="23" t="s">
        <v>1281</v>
      </c>
    </row>
    <row r="31" spans="1:6">
      <c r="A31" s="24" t="s">
        <v>1263</v>
      </c>
      <c r="E31" s="24" t="s">
        <v>1263</v>
      </c>
    </row>
    <row r="32" spans="1:6">
      <c r="A32" s="18" t="s">
        <v>1278</v>
      </c>
      <c r="B32" s="44">
        <v>1273</v>
      </c>
      <c r="E32" s="18" t="s">
        <v>1280</v>
      </c>
      <c r="F32" s="44">
        <v>1399</v>
      </c>
    </row>
    <row r="34" spans="1:6" ht="26">
      <c r="A34" s="23" t="s">
        <v>1165</v>
      </c>
    </row>
    <row r="35" spans="1:6" ht="26">
      <c r="A35" s="24" t="s">
        <v>1166</v>
      </c>
      <c r="E35" s="23" t="s">
        <v>1283</v>
      </c>
    </row>
    <row r="36" spans="1:6">
      <c r="E36" s="24" t="s">
        <v>1261</v>
      </c>
    </row>
    <row r="37" spans="1:6">
      <c r="A37" s="18" t="s">
        <v>928</v>
      </c>
      <c r="B37" s="22">
        <v>9598</v>
      </c>
      <c r="E37" s="18" t="s">
        <v>1282</v>
      </c>
      <c r="F37" s="44">
        <v>376100</v>
      </c>
    </row>
    <row r="39" spans="1:6" ht="26">
      <c r="A39" s="23" t="s">
        <v>1169</v>
      </c>
    </row>
    <row r="40" spans="1:6" ht="26">
      <c r="A40" s="24" t="s">
        <v>1166</v>
      </c>
      <c r="E40" s="23" t="s">
        <v>1287</v>
      </c>
    </row>
    <row r="41" spans="1:6">
      <c r="A41" s="22" t="s">
        <v>483</v>
      </c>
      <c r="B41" s="22">
        <v>9598</v>
      </c>
      <c r="E41" s="24" t="s">
        <v>1261</v>
      </c>
    </row>
    <row r="42" spans="1:6">
      <c r="A42" s="22" t="s">
        <v>1167</v>
      </c>
      <c r="B42" s="22">
        <v>8462</v>
      </c>
      <c r="E42" s="18" t="s">
        <v>1284</v>
      </c>
    </row>
    <row r="43" spans="1:6">
      <c r="A43" s="22" t="s">
        <v>1168</v>
      </c>
      <c r="B43" s="22">
        <v>1136</v>
      </c>
      <c r="E43" s="18" t="s">
        <v>535</v>
      </c>
      <c r="F43" s="44">
        <v>376100</v>
      </c>
    </row>
    <row r="44" spans="1:6">
      <c r="E44" s="18" t="s">
        <v>1285</v>
      </c>
      <c r="F44" s="44">
        <v>396100</v>
      </c>
    </row>
    <row r="45" spans="1:6" ht="26">
      <c r="A45" s="23" t="s">
        <v>1172</v>
      </c>
      <c r="E45" s="18" t="s">
        <v>1286</v>
      </c>
      <c r="F45" s="44">
        <v>349900</v>
      </c>
    </row>
    <row r="46" spans="1:6">
      <c r="A46" s="24" t="s">
        <v>1173</v>
      </c>
    </row>
    <row r="47" spans="1:6">
      <c r="A47" s="18" t="s">
        <v>483</v>
      </c>
      <c r="B47" s="22">
        <v>8462</v>
      </c>
    </row>
    <row r="48" spans="1:6" ht="26">
      <c r="A48" s="18" t="s">
        <v>1170</v>
      </c>
      <c r="B48" s="22">
        <v>6800</v>
      </c>
      <c r="C48" s="32">
        <f>B48/B47</f>
        <v>0.80359253131647368</v>
      </c>
      <c r="E48" s="23" t="s">
        <v>1291</v>
      </c>
    </row>
    <row r="49" spans="1:6">
      <c r="A49" s="18" t="s">
        <v>1171</v>
      </c>
      <c r="B49" s="22">
        <v>1662</v>
      </c>
      <c r="C49" s="32">
        <f>B49/B47</f>
        <v>0.19640746868352635</v>
      </c>
      <c r="E49" s="24" t="s">
        <v>1261</v>
      </c>
    </row>
    <row r="50" spans="1:6">
      <c r="E50" s="18" t="s">
        <v>1288</v>
      </c>
    </row>
    <row r="51" spans="1:6">
      <c r="E51" s="18" t="s">
        <v>535</v>
      </c>
      <c r="F51" s="44">
        <v>110930</v>
      </c>
    </row>
    <row r="52" spans="1:6" ht="26">
      <c r="A52" s="23" t="s">
        <v>1181</v>
      </c>
      <c r="E52" s="18" t="s">
        <v>1289</v>
      </c>
      <c r="F52" s="44">
        <v>133594</v>
      </c>
    </row>
    <row r="53" spans="1:6">
      <c r="A53" s="24" t="s">
        <v>1182</v>
      </c>
      <c r="E53" s="18" t="s">
        <v>1290</v>
      </c>
      <c r="F53" s="44">
        <v>57500</v>
      </c>
    </row>
    <row r="55" spans="1:6">
      <c r="A55" s="18" t="s">
        <v>483</v>
      </c>
      <c r="B55" s="22">
        <v>1136</v>
      </c>
    </row>
    <row r="56" spans="1:6" ht="26">
      <c r="A56" s="18" t="s">
        <v>1174</v>
      </c>
      <c r="B56" s="22">
        <v>223</v>
      </c>
      <c r="E56" s="23" t="s">
        <v>1295</v>
      </c>
    </row>
    <row r="57" spans="1:6">
      <c r="A57" s="18" t="s">
        <v>1175</v>
      </c>
      <c r="B57" s="22">
        <v>0</v>
      </c>
      <c r="E57" s="24" t="s">
        <v>1261</v>
      </c>
    </row>
    <row r="58" spans="1:6">
      <c r="A58" s="18" t="s">
        <v>1176</v>
      </c>
      <c r="B58" s="22">
        <v>24</v>
      </c>
      <c r="E58" s="18" t="s">
        <v>1292</v>
      </c>
    </row>
    <row r="59" spans="1:6">
      <c r="A59" s="18" t="s">
        <v>1177</v>
      </c>
      <c r="B59" s="22">
        <v>42</v>
      </c>
      <c r="E59" s="18" t="s">
        <v>535</v>
      </c>
      <c r="F59" s="44">
        <v>4753</v>
      </c>
    </row>
    <row r="60" spans="1:6">
      <c r="A60" s="18" t="s">
        <v>1178</v>
      </c>
      <c r="B60" s="22">
        <v>795</v>
      </c>
      <c r="E60" s="18" t="s">
        <v>1293</v>
      </c>
      <c r="F60" s="44">
        <v>5060</v>
      </c>
    </row>
    <row r="61" spans="1:6">
      <c r="A61" s="18" t="s">
        <v>1179</v>
      </c>
      <c r="B61" s="22">
        <v>0</v>
      </c>
      <c r="E61" s="18" t="s">
        <v>1294</v>
      </c>
      <c r="F61" s="44">
        <v>4064</v>
      </c>
    </row>
    <row r="62" spans="1:6">
      <c r="A62" s="18" t="s">
        <v>1180</v>
      </c>
      <c r="B62" s="22">
        <v>52</v>
      </c>
    </row>
    <row r="64" spans="1:6" ht="26">
      <c r="A64" s="23" t="s">
        <v>1185</v>
      </c>
      <c r="E64" s="23" t="s">
        <v>1307</v>
      </c>
    </row>
    <row r="65" spans="1:7">
      <c r="A65" s="24" t="s">
        <v>1182</v>
      </c>
      <c r="E65" s="24" t="s">
        <v>1261</v>
      </c>
    </row>
    <row r="66" spans="1:7">
      <c r="A66" s="18" t="s">
        <v>483</v>
      </c>
      <c r="B66" s="22">
        <v>1136</v>
      </c>
      <c r="E66" s="18" t="s">
        <v>1296</v>
      </c>
      <c r="F66" s="44">
        <v>2803856600</v>
      </c>
    </row>
    <row r="67" spans="1:7">
      <c r="A67" s="18" t="s">
        <v>1183</v>
      </c>
      <c r="B67" s="22">
        <v>126</v>
      </c>
      <c r="E67" s="18" t="s">
        <v>1297</v>
      </c>
      <c r="F67" s="44">
        <v>112900000</v>
      </c>
      <c r="G67" s="32">
        <f>F67/$F$66</f>
        <v>4.0265967952854649E-2</v>
      </c>
    </row>
    <row r="68" spans="1:7">
      <c r="A68" s="18" t="s">
        <v>1184</v>
      </c>
      <c r="B68" s="22">
        <v>1010</v>
      </c>
      <c r="E68" s="18" t="s">
        <v>1298</v>
      </c>
      <c r="F68" s="44">
        <v>141796000</v>
      </c>
      <c r="G68" s="32">
        <f t="shared" ref="G68:G76" si="0">F68/$F$66</f>
        <v>5.0571773178414332E-2</v>
      </c>
    </row>
    <row r="69" spans="1:7">
      <c r="B69" s="22"/>
      <c r="E69" s="18" t="s">
        <v>1299</v>
      </c>
      <c r="F69" s="44">
        <v>623724500</v>
      </c>
      <c r="G69" s="32">
        <f t="shared" si="0"/>
        <v>0.22245235366173863</v>
      </c>
    </row>
    <row r="70" spans="1:7" ht="26">
      <c r="A70" s="23" t="s">
        <v>1197</v>
      </c>
      <c r="B70" s="22"/>
      <c r="E70" s="18" t="s">
        <v>1300</v>
      </c>
      <c r="F70" s="44">
        <v>662185000</v>
      </c>
      <c r="G70" s="32">
        <f t="shared" si="0"/>
        <v>0.2361693533114354</v>
      </c>
    </row>
    <row r="71" spans="1:7">
      <c r="A71" s="24" t="s">
        <v>1173</v>
      </c>
      <c r="B71" s="22"/>
      <c r="E71" s="18" t="s">
        <v>1301</v>
      </c>
      <c r="F71" s="44">
        <v>355768000</v>
      </c>
      <c r="G71" s="32">
        <f t="shared" si="0"/>
        <v>0.12688523371701677</v>
      </c>
    </row>
    <row r="72" spans="1:7">
      <c r="A72" s="18" t="s">
        <v>483</v>
      </c>
      <c r="B72" s="22">
        <v>8462</v>
      </c>
      <c r="E72" s="18" t="s">
        <v>1302</v>
      </c>
      <c r="F72" s="44">
        <v>474029000</v>
      </c>
      <c r="G72" s="32">
        <f t="shared" si="0"/>
        <v>0.16906321100729615</v>
      </c>
    </row>
    <row r="73" spans="1:7">
      <c r="A73" s="18" t="s">
        <v>1186</v>
      </c>
      <c r="B73" s="22">
        <v>6800</v>
      </c>
      <c r="E73" s="18" t="s">
        <v>1303</v>
      </c>
      <c r="F73" s="44">
        <v>147755000</v>
      </c>
      <c r="G73" s="32">
        <f t="shared" si="0"/>
        <v>5.2697060184889628E-2</v>
      </c>
    </row>
    <row r="74" spans="1:7">
      <c r="A74" s="18" t="s">
        <v>1187</v>
      </c>
      <c r="B74" s="22">
        <v>0</v>
      </c>
      <c r="E74" s="18" t="s">
        <v>1304</v>
      </c>
      <c r="F74" s="44">
        <v>83176000</v>
      </c>
      <c r="G74" s="32">
        <f t="shared" si="0"/>
        <v>2.9664855185532669E-2</v>
      </c>
    </row>
    <row r="75" spans="1:7">
      <c r="A75" s="18" t="s">
        <v>1188</v>
      </c>
      <c r="B75" s="22">
        <v>588</v>
      </c>
      <c r="E75" s="18" t="s">
        <v>1305</v>
      </c>
      <c r="F75" s="44">
        <v>66001100</v>
      </c>
      <c r="G75" s="32">
        <f t="shared" si="0"/>
        <v>2.3539399268849914E-2</v>
      </c>
    </row>
    <row r="76" spans="1:7">
      <c r="A76" s="18" t="s">
        <v>1189</v>
      </c>
      <c r="B76" s="22">
        <v>852</v>
      </c>
      <c r="E76" s="18" t="s">
        <v>1306</v>
      </c>
      <c r="F76" s="44">
        <v>136522000</v>
      </c>
      <c r="G76" s="32">
        <f t="shared" si="0"/>
        <v>4.8690792531971859E-2</v>
      </c>
    </row>
    <row r="77" spans="1:7">
      <c r="A77" s="18" t="s">
        <v>1190</v>
      </c>
      <c r="B77" s="22">
        <v>1912</v>
      </c>
    </row>
    <row r="78" spans="1:7">
      <c r="A78" s="18" t="s">
        <v>1191</v>
      </c>
      <c r="B78" s="22">
        <v>1020</v>
      </c>
    </row>
    <row r="79" spans="1:7">
      <c r="A79" s="18" t="s">
        <v>1192</v>
      </c>
      <c r="B79" s="22">
        <v>603</v>
      </c>
    </row>
    <row r="80" spans="1:7">
      <c r="A80" s="18" t="s">
        <v>1193</v>
      </c>
      <c r="B80" s="22">
        <v>1092</v>
      </c>
    </row>
    <row r="81" spans="1:2">
      <c r="A81" s="18" t="s">
        <v>1194</v>
      </c>
      <c r="B81" s="22">
        <v>549</v>
      </c>
    </row>
    <row r="82" spans="1:2">
      <c r="A82" s="18" t="s">
        <v>1195</v>
      </c>
      <c r="B82" s="22">
        <v>184</v>
      </c>
    </row>
    <row r="83" spans="1:2">
      <c r="A83" s="18" t="s">
        <v>1196</v>
      </c>
      <c r="B83" s="22">
        <v>1662</v>
      </c>
    </row>
    <row r="84" spans="1:2">
      <c r="A84" s="18" t="s">
        <v>1187</v>
      </c>
      <c r="B84" s="22">
        <v>36</v>
      </c>
    </row>
    <row r="85" spans="1:2">
      <c r="A85" s="18" t="s">
        <v>1188</v>
      </c>
      <c r="B85" s="22">
        <v>277</v>
      </c>
    </row>
    <row r="86" spans="1:2">
      <c r="A86" s="18" t="s">
        <v>1189</v>
      </c>
      <c r="B86" s="22">
        <v>170</v>
      </c>
    </row>
    <row r="87" spans="1:2">
      <c r="A87" s="18" t="s">
        <v>1190</v>
      </c>
      <c r="B87" s="22">
        <v>197</v>
      </c>
    </row>
    <row r="88" spans="1:2">
      <c r="A88" s="18" t="s">
        <v>1191</v>
      </c>
      <c r="B88" s="22">
        <v>112</v>
      </c>
    </row>
    <row r="89" spans="1:2">
      <c r="A89" s="18" t="s">
        <v>1192</v>
      </c>
      <c r="B89" s="22">
        <v>118</v>
      </c>
    </row>
    <row r="90" spans="1:2">
      <c r="A90" s="18" t="s">
        <v>1193</v>
      </c>
      <c r="B90" s="22">
        <v>214</v>
      </c>
    </row>
    <row r="91" spans="1:2">
      <c r="A91" s="18" t="s">
        <v>1194</v>
      </c>
      <c r="B91" s="22">
        <v>337</v>
      </c>
    </row>
    <row r="92" spans="1:2">
      <c r="A92" s="18" t="s">
        <v>1195</v>
      </c>
      <c r="B92" s="22">
        <v>201</v>
      </c>
    </row>
    <row r="93" spans="1:2">
      <c r="B93" s="22"/>
    </row>
    <row r="95" spans="1:2" ht="26">
      <c r="A95" s="23" t="s">
        <v>1198</v>
      </c>
    </row>
    <row r="96" spans="1:2">
      <c r="A96" s="24" t="s">
        <v>1199</v>
      </c>
    </row>
    <row r="97" spans="1:3">
      <c r="A97" s="18" t="s">
        <v>483</v>
      </c>
      <c r="B97" s="22">
        <v>20223</v>
      </c>
    </row>
    <row r="98" spans="1:3">
      <c r="A98" s="18" t="s">
        <v>1170</v>
      </c>
      <c r="B98" s="22">
        <v>17524</v>
      </c>
      <c r="C98" s="32">
        <f>B98/B97</f>
        <v>0.86653810018295996</v>
      </c>
    </row>
    <row r="99" spans="1:3">
      <c r="A99" s="18" t="s">
        <v>1171</v>
      </c>
      <c r="B99" s="22">
        <v>2699</v>
      </c>
      <c r="C99" s="32">
        <f>B99/B97</f>
        <v>0.13346189981704001</v>
      </c>
    </row>
    <row r="102" spans="1:3" ht="26">
      <c r="A102" s="23" t="s">
        <v>1207</v>
      </c>
    </row>
    <row r="103" spans="1:3">
      <c r="A103" s="24" t="s">
        <v>1173</v>
      </c>
    </row>
    <row r="105" spans="1:3">
      <c r="A105" s="18" t="s">
        <v>483</v>
      </c>
      <c r="B105" s="22">
        <v>8462</v>
      </c>
    </row>
    <row r="106" spans="1:3">
      <c r="A106" s="18" t="s">
        <v>1186</v>
      </c>
      <c r="B106" s="22">
        <v>6800</v>
      </c>
    </row>
    <row r="107" spans="1:3">
      <c r="A107" s="18" t="s">
        <v>1200</v>
      </c>
      <c r="B107" s="22">
        <v>1129</v>
      </c>
    </row>
    <row r="108" spans="1:3">
      <c r="A108" s="18" t="s">
        <v>1201</v>
      </c>
      <c r="B108" s="22">
        <v>2819</v>
      </c>
    </row>
    <row r="109" spans="1:3">
      <c r="A109" s="18" t="s">
        <v>1202</v>
      </c>
      <c r="B109" s="22">
        <v>1118</v>
      </c>
    </row>
    <row r="110" spans="1:3">
      <c r="A110" s="18" t="s">
        <v>1203</v>
      </c>
      <c r="B110" s="22">
        <v>1271</v>
      </c>
    </row>
    <row r="111" spans="1:3">
      <c r="A111" s="18" t="s">
        <v>1204</v>
      </c>
      <c r="B111" s="22">
        <v>358</v>
      </c>
    </row>
    <row r="112" spans="1:3">
      <c r="A112" s="18" t="s">
        <v>1205</v>
      </c>
      <c r="B112" s="22">
        <v>84</v>
      </c>
    </row>
    <row r="113" spans="1:3">
      <c r="A113" s="18" t="s">
        <v>1206</v>
      </c>
      <c r="B113" s="22">
        <v>21</v>
      </c>
    </row>
    <row r="114" spans="1:3">
      <c r="A114" s="18" t="s">
        <v>1196</v>
      </c>
      <c r="B114" s="22">
        <v>1662</v>
      </c>
    </row>
    <row r="115" spans="1:3">
      <c r="A115" s="18" t="s">
        <v>1200</v>
      </c>
      <c r="B115" s="22">
        <v>858</v>
      </c>
      <c r="C115" s="32">
        <f>B115/B114</f>
        <v>0.51624548736462095</v>
      </c>
    </row>
    <row r="116" spans="1:3">
      <c r="A116" s="18" t="s">
        <v>1201</v>
      </c>
      <c r="B116" s="22">
        <v>616</v>
      </c>
      <c r="C116" s="32">
        <f>B116/B114</f>
        <v>0.37063778580024065</v>
      </c>
    </row>
    <row r="117" spans="1:3">
      <c r="A117" s="18" t="s">
        <v>1202</v>
      </c>
      <c r="B117" s="22">
        <v>121</v>
      </c>
      <c r="C117" s="32">
        <f>B117/B114</f>
        <v>7.2803850782190135E-2</v>
      </c>
    </row>
    <row r="118" spans="1:3">
      <c r="A118" s="18" t="s">
        <v>1203</v>
      </c>
      <c r="B118" s="22">
        <v>67</v>
      </c>
      <c r="C118" s="32">
        <f>B118/B114</f>
        <v>4.0312876052948254E-2</v>
      </c>
    </row>
    <row r="119" spans="1:3">
      <c r="A119" s="18" t="s">
        <v>1204</v>
      </c>
      <c r="B119" s="22">
        <v>0</v>
      </c>
    </row>
    <row r="120" spans="1:3">
      <c r="A120" s="18" t="s">
        <v>1205</v>
      </c>
      <c r="B120" s="22">
        <v>0</v>
      </c>
    </row>
    <row r="121" spans="1:3">
      <c r="A121" s="18" t="s">
        <v>1206</v>
      </c>
      <c r="B121" s="22">
        <v>0</v>
      </c>
    </row>
    <row r="122" spans="1:3">
      <c r="B122" s="22"/>
    </row>
    <row r="124" spans="1:3" ht="26">
      <c r="A124" s="23" t="s">
        <v>1211</v>
      </c>
    </row>
    <row r="125" spans="1:3">
      <c r="A125" s="24" t="s">
        <v>1173</v>
      </c>
    </row>
    <row r="127" spans="1:3">
      <c r="A127" s="18" t="s">
        <v>1208</v>
      </c>
    </row>
    <row r="128" spans="1:3">
      <c r="A128" s="18" t="s">
        <v>535</v>
      </c>
      <c r="B128" s="18">
        <v>2.39</v>
      </c>
    </row>
    <row r="129" spans="1:2">
      <c r="A129" s="18" t="s">
        <v>1209</v>
      </c>
      <c r="B129" s="18">
        <v>2.58</v>
      </c>
    </row>
    <row r="130" spans="1:2">
      <c r="A130" s="18" t="s">
        <v>1210</v>
      </c>
      <c r="B130" s="18">
        <v>1.62</v>
      </c>
    </row>
    <row r="132" spans="1:2" ht="26">
      <c r="A132" s="23" t="s">
        <v>1223</v>
      </c>
    </row>
    <row r="133" spans="1:2">
      <c r="A133" s="24" t="s">
        <v>1173</v>
      </c>
    </row>
    <row r="134" spans="1:2">
      <c r="A134" s="18" t="s">
        <v>483</v>
      </c>
      <c r="B134" s="22">
        <v>8462</v>
      </c>
    </row>
    <row r="135" spans="1:2">
      <c r="A135" s="18" t="s">
        <v>1186</v>
      </c>
      <c r="B135" s="22">
        <v>6800</v>
      </c>
    </row>
    <row r="136" spans="1:2">
      <c r="A136" s="18" t="s">
        <v>832</v>
      </c>
      <c r="B136" s="22">
        <v>5460</v>
      </c>
    </row>
    <row r="137" spans="1:2">
      <c r="A137" s="18" t="s">
        <v>1212</v>
      </c>
      <c r="B137" s="22">
        <v>4735</v>
      </c>
    </row>
    <row r="138" spans="1:2">
      <c r="A138" s="18" t="s">
        <v>1213</v>
      </c>
      <c r="B138" s="22">
        <v>499</v>
      </c>
    </row>
    <row r="139" spans="1:2">
      <c r="A139" s="18" t="s">
        <v>1214</v>
      </c>
      <c r="B139" s="22">
        <v>3116</v>
      </c>
    </row>
    <row r="140" spans="1:2">
      <c r="A140" s="18" t="s">
        <v>1215</v>
      </c>
      <c r="B140" s="22">
        <v>1120</v>
      </c>
    </row>
    <row r="141" spans="1:2">
      <c r="A141" s="18" t="s">
        <v>834</v>
      </c>
      <c r="B141" s="22">
        <v>725</v>
      </c>
    </row>
    <row r="142" spans="1:2">
      <c r="A142" s="18" t="s">
        <v>1216</v>
      </c>
      <c r="B142" s="22">
        <v>184</v>
      </c>
    </row>
    <row r="143" spans="1:2">
      <c r="A143" s="18" t="s">
        <v>1217</v>
      </c>
      <c r="B143" s="22">
        <v>0</v>
      </c>
    </row>
    <row r="144" spans="1:2">
      <c r="A144" s="18" t="s">
        <v>1218</v>
      </c>
      <c r="B144" s="22">
        <v>166</v>
      </c>
    </row>
    <row r="145" spans="1:2">
      <c r="A145" s="18" t="s">
        <v>1219</v>
      </c>
      <c r="B145" s="22">
        <v>18</v>
      </c>
    </row>
    <row r="146" spans="1:2">
      <c r="A146" s="18" t="s">
        <v>1220</v>
      </c>
      <c r="B146" s="22">
        <v>541</v>
      </c>
    </row>
    <row r="147" spans="1:2">
      <c r="A147" s="18" t="s">
        <v>1217</v>
      </c>
      <c r="B147" s="22">
        <v>41</v>
      </c>
    </row>
    <row r="148" spans="1:2">
      <c r="A148" s="18" t="s">
        <v>1218</v>
      </c>
      <c r="B148" s="22">
        <v>426</v>
      </c>
    </row>
    <row r="149" spans="1:2">
      <c r="A149" s="18" t="s">
        <v>1219</v>
      </c>
      <c r="B149" s="22">
        <v>74</v>
      </c>
    </row>
    <row r="150" spans="1:2">
      <c r="A150" s="18" t="s">
        <v>837</v>
      </c>
      <c r="B150" s="22">
        <v>1340</v>
      </c>
    </row>
    <row r="151" spans="1:2">
      <c r="A151" s="18" t="s">
        <v>1221</v>
      </c>
      <c r="B151" s="22">
        <v>1129</v>
      </c>
    </row>
    <row r="152" spans="1:2">
      <c r="A152" s="18" t="s">
        <v>1213</v>
      </c>
      <c r="B152" s="22">
        <v>0</v>
      </c>
    </row>
    <row r="153" spans="1:2">
      <c r="A153" s="18" t="s">
        <v>1214</v>
      </c>
      <c r="B153" s="22">
        <v>589</v>
      </c>
    </row>
    <row r="154" spans="1:2">
      <c r="A154" s="18" t="s">
        <v>1215</v>
      </c>
      <c r="B154" s="22">
        <v>540</v>
      </c>
    </row>
    <row r="155" spans="1:2">
      <c r="A155" s="18" t="s">
        <v>1222</v>
      </c>
      <c r="B155" s="22">
        <v>211</v>
      </c>
    </row>
    <row r="156" spans="1:2">
      <c r="A156" s="18" t="s">
        <v>1213</v>
      </c>
      <c r="B156" s="22">
        <v>48</v>
      </c>
    </row>
    <row r="157" spans="1:2">
      <c r="A157" s="18" t="s">
        <v>1214</v>
      </c>
      <c r="B157" s="22">
        <v>90</v>
      </c>
    </row>
    <row r="158" spans="1:2">
      <c r="A158" s="18" t="s">
        <v>1215</v>
      </c>
      <c r="B158" s="22">
        <v>73</v>
      </c>
    </row>
    <row r="159" spans="1:2">
      <c r="A159" s="18" t="s">
        <v>1196</v>
      </c>
      <c r="B159" s="22">
        <v>1662</v>
      </c>
    </row>
    <row r="160" spans="1:2">
      <c r="A160" s="18" t="s">
        <v>832</v>
      </c>
      <c r="B160" s="22">
        <v>562</v>
      </c>
    </row>
    <row r="161" spans="1:2">
      <c r="A161" s="18" t="s">
        <v>1212</v>
      </c>
      <c r="B161" s="22">
        <v>420</v>
      </c>
    </row>
    <row r="162" spans="1:2">
      <c r="A162" s="18" t="s">
        <v>1213</v>
      </c>
      <c r="B162" s="22">
        <v>95</v>
      </c>
    </row>
    <row r="163" spans="1:2">
      <c r="A163" s="18" t="s">
        <v>1214</v>
      </c>
      <c r="B163" s="22">
        <v>227</v>
      </c>
    </row>
    <row r="164" spans="1:2">
      <c r="A164" s="18" t="s">
        <v>1215</v>
      </c>
      <c r="B164" s="22">
        <v>98</v>
      </c>
    </row>
    <row r="165" spans="1:2">
      <c r="A165" s="18" t="s">
        <v>834</v>
      </c>
      <c r="B165" s="22">
        <v>142</v>
      </c>
    </row>
    <row r="166" spans="1:2">
      <c r="A166" s="18" t="s">
        <v>1216</v>
      </c>
      <c r="B166" s="22">
        <v>16</v>
      </c>
    </row>
    <row r="167" spans="1:2">
      <c r="A167" s="18" t="s">
        <v>1217</v>
      </c>
      <c r="B167" s="22">
        <v>0</v>
      </c>
    </row>
    <row r="168" spans="1:2">
      <c r="A168" s="18" t="s">
        <v>1218</v>
      </c>
      <c r="B168" s="22">
        <v>16</v>
      </c>
    </row>
    <row r="169" spans="1:2">
      <c r="A169" s="18" t="s">
        <v>1219</v>
      </c>
      <c r="B169" s="22">
        <v>0</v>
      </c>
    </row>
    <row r="170" spans="1:2">
      <c r="A170" s="18" t="s">
        <v>1220</v>
      </c>
      <c r="B170" s="22">
        <v>126</v>
      </c>
    </row>
    <row r="171" spans="1:2">
      <c r="A171" s="18" t="s">
        <v>1217</v>
      </c>
      <c r="B171" s="22">
        <v>22</v>
      </c>
    </row>
    <row r="172" spans="1:2">
      <c r="A172" s="18" t="s">
        <v>1218</v>
      </c>
      <c r="B172" s="22">
        <v>89</v>
      </c>
    </row>
    <row r="173" spans="1:2">
      <c r="A173" s="18" t="s">
        <v>1219</v>
      </c>
      <c r="B173" s="22">
        <v>15</v>
      </c>
    </row>
    <row r="174" spans="1:2">
      <c r="A174" s="18" t="s">
        <v>837</v>
      </c>
      <c r="B174" s="22">
        <v>1100</v>
      </c>
    </row>
    <row r="175" spans="1:2">
      <c r="A175" s="18" t="s">
        <v>1221</v>
      </c>
      <c r="B175" s="22">
        <v>858</v>
      </c>
    </row>
    <row r="176" spans="1:2">
      <c r="A176" s="18" t="s">
        <v>1213</v>
      </c>
      <c r="B176" s="22">
        <v>54</v>
      </c>
    </row>
    <row r="177" spans="1:2">
      <c r="A177" s="18" t="s">
        <v>1214</v>
      </c>
      <c r="B177" s="22">
        <v>209</v>
      </c>
    </row>
    <row r="178" spans="1:2">
      <c r="A178" s="18" t="s">
        <v>1215</v>
      </c>
      <c r="B178" s="22">
        <v>595</v>
      </c>
    </row>
    <row r="179" spans="1:2">
      <c r="A179" s="18" t="s">
        <v>1222</v>
      </c>
      <c r="B179" s="22">
        <v>242</v>
      </c>
    </row>
    <row r="180" spans="1:2">
      <c r="A180" s="18" t="s">
        <v>1213</v>
      </c>
      <c r="B180" s="22">
        <v>142</v>
      </c>
    </row>
    <row r="181" spans="1:2">
      <c r="A181" s="18" t="s">
        <v>1214</v>
      </c>
      <c r="B181" s="22">
        <v>56</v>
      </c>
    </row>
    <row r="182" spans="1:2">
      <c r="A182" s="18" t="s">
        <v>1215</v>
      </c>
      <c r="B182" s="22">
        <v>44</v>
      </c>
    </row>
    <row r="185" spans="1:2" ht="26">
      <c r="A185" s="23" t="s">
        <v>1231</v>
      </c>
    </row>
    <row r="186" spans="1:2">
      <c r="A186" s="24" t="s">
        <v>1173</v>
      </c>
    </row>
    <row r="188" spans="1:2">
      <c r="A188" s="18" t="s">
        <v>483</v>
      </c>
      <c r="B188" s="22">
        <v>8462</v>
      </c>
    </row>
    <row r="189" spans="1:2">
      <c r="A189" s="18" t="s">
        <v>1224</v>
      </c>
      <c r="B189" s="22">
        <v>6800</v>
      </c>
    </row>
    <row r="190" spans="1:2">
      <c r="A190" s="18" t="s">
        <v>1225</v>
      </c>
      <c r="B190" s="22">
        <v>2158</v>
      </c>
    </row>
    <row r="191" spans="1:2">
      <c r="A191" s="18" t="s">
        <v>1226</v>
      </c>
      <c r="B191" s="22">
        <v>1996</v>
      </c>
    </row>
    <row r="192" spans="1:2">
      <c r="A192" s="18" t="s">
        <v>825</v>
      </c>
      <c r="B192" s="22">
        <v>301</v>
      </c>
    </row>
    <row r="193" spans="1:4">
      <c r="A193" s="18" t="s">
        <v>826</v>
      </c>
      <c r="B193" s="22">
        <v>299</v>
      </c>
    </row>
    <row r="194" spans="1:4">
      <c r="A194" s="18" t="s">
        <v>1227</v>
      </c>
      <c r="B194" s="22">
        <v>1396</v>
      </c>
    </row>
    <row r="195" spans="1:4">
      <c r="A195" s="18" t="s">
        <v>1228</v>
      </c>
      <c r="B195" s="22">
        <v>162</v>
      </c>
    </row>
    <row r="196" spans="1:4">
      <c r="A196" s="18" t="s">
        <v>1229</v>
      </c>
      <c r="B196" s="22">
        <v>4642</v>
      </c>
    </row>
    <row r="197" spans="1:4">
      <c r="A197" s="18" t="s">
        <v>1230</v>
      </c>
      <c r="B197" s="22">
        <v>1662</v>
      </c>
    </row>
    <row r="198" spans="1:4">
      <c r="A198" s="18" t="s">
        <v>1225</v>
      </c>
      <c r="B198" s="22">
        <v>194</v>
      </c>
    </row>
    <row r="199" spans="1:4">
      <c r="A199" s="18" t="s">
        <v>1226</v>
      </c>
      <c r="B199" s="22">
        <v>194</v>
      </c>
    </row>
    <row r="200" spans="1:4">
      <c r="A200" s="18" t="s">
        <v>825</v>
      </c>
      <c r="B200" s="22">
        <v>61</v>
      </c>
    </row>
    <row r="201" spans="1:4">
      <c r="A201" s="18" t="s">
        <v>826</v>
      </c>
      <c r="B201" s="22">
        <v>0</v>
      </c>
    </row>
    <row r="202" spans="1:4">
      <c r="A202" s="18" t="s">
        <v>1227</v>
      </c>
      <c r="B202" s="22">
        <v>133</v>
      </c>
      <c r="D202" s="32">
        <f>B202/B197</f>
        <v>8.0024067388688322E-2</v>
      </c>
    </row>
    <row r="203" spans="1:4">
      <c r="A203" s="18" t="s">
        <v>1228</v>
      </c>
      <c r="B203" s="22">
        <v>0</v>
      </c>
    </row>
    <row r="204" spans="1:4">
      <c r="A204" s="18" t="s">
        <v>1229</v>
      </c>
      <c r="B204" s="22">
        <v>1468</v>
      </c>
      <c r="D204" s="32">
        <f>B204/B197</f>
        <v>0.88327316486161256</v>
      </c>
    </row>
    <row r="205" spans="1:4">
      <c r="B205" s="22"/>
    </row>
    <row r="207" spans="1:4" ht="26">
      <c r="A207" s="23" t="s">
        <v>1235</v>
      </c>
    </row>
    <row r="208" spans="1:4">
      <c r="A208" s="24" t="s">
        <v>1173</v>
      </c>
    </row>
    <row r="209" spans="1:3">
      <c r="A209" s="18" t="s">
        <v>483</v>
      </c>
      <c r="B209" s="22">
        <v>8462</v>
      </c>
    </row>
    <row r="210" spans="1:3">
      <c r="A210" s="18" t="s">
        <v>1224</v>
      </c>
      <c r="B210" s="22">
        <v>6800</v>
      </c>
    </row>
    <row r="211" spans="1:3">
      <c r="A211" s="18" t="s">
        <v>1232</v>
      </c>
      <c r="B211" s="22">
        <v>43</v>
      </c>
    </row>
    <row r="212" spans="1:3">
      <c r="A212" s="18" t="s">
        <v>1233</v>
      </c>
      <c r="B212" s="22">
        <v>940</v>
      </c>
    </row>
    <row r="213" spans="1:3">
      <c r="A213" s="18" t="s">
        <v>1234</v>
      </c>
      <c r="B213" s="22">
        <v>1423</v>
      </c>
    </row>
    <row r="214" spans="1:3">
      <c r="A214" s="18" t="s">
        <v>149</v>
      </c>
      <c r="B214" s="22">
        <v>4394</v>
      </c>
      <c r="C214" s="29">
        <f>B214/B210</f>
        <v>0.64617647058823524</v>
      </c>
    </row>
    <row r="215" spans="1:3">
      <c r="A215" s="18" t="s">
        <v>1230</v>
      </c>
      <c r="B215" s="22">
        <v>1662</v>
      </c>
      <c r="C215" s="29"/>
    </row>
    <row r="216" spans="1:3">
      <c r="A216" s="18" t="s">
        <v>1232</v>
      </c>
      <c r="B216" s="22">
        <v>58</v>
      </c>
      <c r="C216" s="29"/>
    </row>
    <row r="217" spans="1:3">
      <c r="A217" s="18" t="s">
        <v>1233</v>
      </c>
      <c r="B217" s="22">
        <v>419</v>
      </c>
      <c r="C217" s="29"/>
    </row>
    <row r="218" spans="1:3">
      <c r="A218" s="18" t="s">
        <v>1234</v>
      </c>
      <c r="B218" s="22">
        <v>349</v>
      </c>
      <c r="C218" s="29"/>
    </row>
    <row r="219" spans="1:3">
      <c r="A219" s="18" t="s">
        <v>149</v>
      </c>
      <c r="B219" s="22">
        <v>836</v>
      </c>
      <c r="C219" s="29">
        <f>B219/B215</f>
        <v>0.50300842358604092</v>
      </c>
    </row>
    <row r="223" spans="1:3" ht="26">
      <c r="A223" s="23" t="s">
        <v>1242</v>
      </c>
    </row>
    <row r="224" spans="1:3">
      <c r="A224" s="24" t="s">
        <v>1173</v>
      </c>
    </row>
    <row r="225" spans="1:4">
      <c r="C225" s="18" t="s">
        <v>928</v>
      </c>
      <c r="D225" s="18" t="s">
        <v>1243</v>
      </c>
    </row>
    <row r="226" spans="1:4">
      <c r="A226" s="18" t="s">
        <v>483</v>
      </c>
      <c r="B226" s="22">
        <v>8462</v>
      </c>
    </row>
    <row r="227" spans="1:4">
      <c r="A227" s="18" t="s">
        <v>1186</v>
      </c>
      <c r="B227" s="22">
        <v>6800</v>
      </c>
    </row>
    <row r="228" spans="1:4">
      <c r="A228" s="18" t="s">
        <v>1236</v>
      </c>
      <c r="B228" s="22">
        <v>588</v>
      </c>
      <c r="C228" s="32">
        <f>B228/B226</f>
        <v>6.9487118884424492E-2</v>
      </c>
      <c r="D228" s="32">
        <f>B228/B227</f>
        <v>8.6470588235294119E-2</v>
      </c>
    </row>
    <row r="229" spans="1:4">
      <c r="A229" s="18" t="s">
        <v>1237</v>
      </c>
      <c r="B229" s="22">
        <v>588</v>
      </c>
    </row>
    <row r="230" spans="1:4">
      <c r="A230" s="18" t="s">
        <v>1238</v>
      </c>
      <c r="B230" s="22">
        <v>0</v>
      </c>
    </row>
    <row r="231" spans="1:4">
      <c r="A231" s="18" t="s">
        <v>1239</v>
      </c>
      <c r="B231" s="22">
        <v>0</v>
      </c>
    </row>
    <row r="232" spans="1:4">
      <c r="A232" s="18" t="s">
        <v>1240</v>
      </c>
      <c r="B232" s="22">
        <v>4387</v>
      </c>
      <c r="C232" s="32">
        <f>B232/B226</f>
        <v>0.51843535807137797</v>
      </c>
      <c r="D232" s="32">
        <f>B232/B227</f>
        <v>0.64514705882352941</v>
      </c>
    </row>
    <row r="233" spans="1:4">
      <c r="A233" s="18" t="s">
        <v>1237</v>
      </c>
      <c r="B233" s="22">
        <v>4356</v>
      </c>
    </row>
    <row r="234" spans="1:4">
      <c r="A234" s="18" t="s">
        <v>1238</v>
      </c>
      <c r="B234" s="22">
        <v>21</v>
      </c>
    </row>
    <row r="235" spans="1:4">
      <c r="A235" s="18" t="s">
        <v>1239</v>
      </c>
      <c r="B235" s="22">
        <v>10</v>
      </c>
    </row>
    <row r="236" spans="1:4">
      <c r="A236" s="18" t="s">
        <v>1241</v>
      </c>
      <c r="B236" s="22">
        <v>1825</v>
      </c>
      <c r="C236" s="32">
        <f>B236/B226</f>
        <v>0.21567005436067124</v>
      </c>
      <c r="D236" s="32">
        <f>B236/B227</f>
        <v>0.26838235294117646</v>
      </c>
    </row>
    <row r="237" spans="1:4">
      <c r="A237" s="18" t="s">
        <v>1237</v>
      </c>
      <c r="B237" s="22">
        <v>1825</v>
      </c>
    </row>
    <row r="238" spans="1:4">
      <c r="A238" s="18" t="s">
        <v>1238</v>
      </c>
      <c r="B238" s="22">
        <v>0</v>
      </c>
    </row>
    <row r="239" spans="1:4">
      <c r="A239" s="18" t="s">
        <v>1239</v>
      </c>
      <c r="B239" s="22">
        <v>0</v>
      </c>
    </row>
    <row r="240" spans="1:4">
      <c r="A240" s="18" t="s">
        <v>1196</v>
      </c>
      <c r="B240" s="22">
        <v>1662</v>
      </c>
    </row>
    <row r="241" spans="1:4">
      <c r="A241" s="18" t="s">
        <v>1236</v>
      </c>
      <c r="B241" s="22">
        <v>313</v>
      </c>
      <c r="C241" s="32">
        <f>B241/B226</f>
        <v>3.6988891515008275E-2</v>
      </c>
      <c r="D241" s="32">
        <f>B241/B240</f>
        <v>0.18832731648616124</v>
      </c>
    </row>
    <row r="242" spans="1:4">
      <c r="A242" s="18" t="s">
        <v>1237</v>
      </c>
      <c r="B242" s="22">
        <v>281</v>
      </c>
    </row>
    <row r="243" spans="1:4">
      <c r="A243" s="18" t="s">
        <v>1238</v>
      </c>
      <c r="B243" s="22">
        <v>0</v>
      </c>
    </row>
    <row r="244" spans="1:4">
      <c r="A244" s="18" t="s">
        <v>1239</v>
      </c>
      <c r="B244" s="22">
        <v>32</v>
      </c>
    </row>
    <row r="245" spans="1:4">
      <c r="A245" s="18" t="s">
        <v>1240</v>
      </c>
      <c r="B245" s="22">
        <v>597</v>
      </c>
      <c r="C245" s="32">
        <f>B245/B226</f>
        <v>7.0550697234696286E-2</v>
      </c>
      <c r="D245" s="32">
        <f>B245/B240</f>
        <v>0.3592057761732852</v>
      </c>
    </row>
    <row r="246" spans="1:4">
      <c r="A246" s="18" t="s">
        <v>1237</v>
      </c>
      <c r="B246" s="22">
        <v>597</v>
      </c>
    </row>
    <row r="247" spans="1:4">
      <c r="A247" s="18" t="s">
        <v>1238</v>
      </c>
      <c r="B247" s="22">
        <v>0</v>
      </c>
    </row>
    <row r="248" spans="1:4">
      <c r="A248" s="18" t="s">
        <v>1239</v>
      </c>
      <c r="B248" s="22">
        <v>0</v>
      </c>
    </row>
    <row r="249" spans="1:4">
      <c r="A249" s="18" t="s">
        <v>1241</v>
      </c>
      <c r="B249" s="22">
        <v>752</v>
      </c>
      <c r="C249" s="32">
        <f>B249/B226</f>
        <v>8.8867879933821795E-2</v>
      </c>
      <c r="D249" s="32">
        <f>B249/B240</f>
        <v>0.45246690734055356</v>
      </c>
    </row>
    <row r="250" spans="1:4">
      <c r="A250" s="18" t="s">
        <v>1237</v>
      </c>
      <c r="B250" s="22">
        <v>752</v>
      </c>
    </row>
    <row r="251" spans="1:4">
      <c r="A251" s="18" t="s">
        <v>1238</v>
      </c>
      <c r="B251" s="22">
        <v>0</v>
      </c>
    </row>
    <row r="252" spans="1:4">
      <c r="A252" s="18" t="s">
        <v>1239</v>
      </c>
      <c r="B252" s="22">
        <v>0</v>
      </c>
    </row>
    <row r="254" spans="1:4" ht="26">
      <c r="A254" s="23" t="s">
        <v>359</v>
      </c>
    </row>
    <row r="255" spans="1:4">
      <c r="A255" s="24" t="s">
        <v>1166</v>
      </c>
    </row>
    <row r="257" spans="1:4">
      <c r="A257" s="18" t="s">
        <v>483</v>
      </c>
      <c r="B257" s="22">
        <v>9598</v>
      </c>
    </row>
    <row r="258" spans="1:4">
      <c r="A258" s="18" t="s">
        <v>1244</v>
      </c>
      <c r="B258" s="22">
        <v>7196</v>
      </c>
      <c r="C258" s="32">
        <f>B258/$B$257</f>
        <v>0.7497395290685559</v>
      </c>
      <c r="D258" s="45">
        <f>C258+C259</f>
        <v>0.82235882475515731</v>
      </c>
    </row>
    <row r="259" spans="1:4">
      <c r="A259" s="18" t="s">
        <v>1245</v>
      </c>
      <c r="B259" s="22">
        <v>697</v>
      </c>
      <c r="C259" s="32">
        <f t="shared" ref="C259:C266" si="1">B259/$B$257</f>
        <v>7.2619295686601373E-2</v>
      </c>
    </row>
    <row r="260" spans="1:4">
      <c r="A260" s="18" t="s">
        <v>1246</v>
      </c>
      <c r="B260" s="22">
        <v>182</v>
      </c>
      <c r="C260" s="32">
        <f t="shared" si="1"/>
        <v>1.8962283809126901E-2</v>
      </c>
      <c r="D260" s="32">
        <f>SUM(B260:B266)/B257</f>
        <v>0.17764117524484269</v>
      </c>
    </row>
    <row r="261" spans="1:4">
      <c r="A261" s="18" t="s">
        <v>1247</v>
      </c>
      <c r="B261" s="22">
        <v>318</v>
      </c>
      <c r="C261" s="32">
        <f t="shared" si="1"/>
        <v>3.313190247968327E-2</v>
      </c>
    </row>
    <row r="262" spans="1:4">
      <c r="A262" s="18" t="s">
        <v>1248</v>
      </c>
      <c r="B262" s="22">
        <v>339</v>
      </c>
      <c r="C262" s="32">
        <f t="shared" si="1"/>
        <v>3.5319858303813297E-2</v>
      </c>
    </row>
    <row r="263" spans="1:4">
      <c r="A263" s="18" t="s">
        <v>1249</v>
      </c>
      <c r="B263" s="22">
        <v>271</v>
      </c>
      <c r="C263" s="32">
        <f t="shared" si="1"/>
        <v>2.8235048968535112E-2</v>
      </c>
    </row>
    <row r="264" spans="1:4">
      <c r="A264" s="18" t="s">
        <v>1250</v>
      </c>
      <c r="B264" s="22">
        <v>6</v>
      </c>
      <c r="C264" s="32">
        <f t="shared" si="1"/>
        <v>6.2513023546572201E-4</v>
      </c>
    </row>
    <row r="265" spans="1:4">
      <c r="A265" s="18" t="s">
        <v>1251</v>
      </c>
      <c r="B265" s="22">
        <v>343</v>
      </c>
      <c r="C265" s="32">
        <f t="shared" si="1"/>
        <v>3.5736611794123775E-2</v>
      </c>
    </row>
    <row r="266" spans="1:4">
      <c r="A266" s="18" t="s">
        <v>1252</v>
      </c>
      <c r="B266" s="22">
        <v>246</v>
      </c>
      <c r="C266" s="32">
        <f t="shared" si="1"/>
        <v>2.5630339654094603E-2</v>
      </c>
    </row>
    <row r="267" spans="1:4">
      <c r="A267" s="18" t="s">
        <v>1253</v>
      </c>
      <c r="B267" s="22">
        <v>0</v>
      </c>
      <c r="D267" s="45">
        <f>D258+D260</f>
        <v>1</v>
      </c>
    </row>
    <row r="268" spans="1:4">
      <c r="B268" s="22">
        <f>SUM(B258:B266)</f>
        <v>9598</v>
      </c>
    </row>
    <row r="271" spans="1:4" ht="26">
      <c r="A271" s="23" t="s">
        <v>1256</v>
      </c>
    </row>
    <row r="272" spans="1:4">
      <c r="A272" s="24" t="s">
        <v>1199</v>
      </c>
    </row>
    <row r="274" spans="1:2">
      <c r="A274" s="18" t="s">
        <v>1254</v>
      </c>
      <c r="B274" s="22">
        <v>20223</v>
      </c>
    </row>
    <row r="275" spans="1:2">
      <c r="A275" s="18" t="s">
        <v>1186</v>
      </c>
      <c r="B275" s="22">
        <v>17524</v>
      </c>
    </row>
    <row r="276" spans="1:2">
      <c r="A276" s="18" t="s">
        <v>405</v>
      </c>
      <c r="B276" s="22">
        <v>425</v>
      </c>
    </row>
    <row r="277" spans="1:2">
      <c r="A277" s="18" t="s">
        <v>406</v>
      </c>
      <c r="B277" s="22">
        <v>3772</v>
      </c>
    </row>
    <row r="278" spans="1:2">
      <c r="A278" s="18" t="s">
        <v>407</v>
      </c>
      <c r="B278" s="22">
        <v>2890</v>
      </c>
    </row>
    <row r="279" spans="1:2">
      <c r="A279" s="18" t="s">
        <v>408</v>
      </c>
      <c r="B279" s="22">
        <v>5279</v>
      </c>
    </row>
    <row r="280" spans="1:2">
      <c r="A280" s="18" t="s">
        <v>409</v>
      </c>
      <c r="B280" s="22">
        <v>3439</v>
      </c>
    </row>
    <row r="281" spans="1:2">
      <c r="A281" s="18" t="s">
        <v>1255</v>
      </c>
      <c r="B281" s="22">
        <v>1719</v>
      </c>
    </row>
    <row r="282" spans="1:2">
      <c r="A282" s="18" t="s">
        <v>1196</v>
      </c>
      <c r="B282" s="22">
        <v>2699</v>
      </c>
    </row>
    <row r="283" spans="1:2">
      <c r="A283" s="18" t="s">
        <v>405</v>
      </c>
      <c r="B283" s="22">
        <v>236</v>
      </c>
    </row>
    <row r="284" spans="1:2">
      <c r="A284" s="18" t="s">
        <v>406</v>
      </c>
      <c r="B284" s="22">
        <v>1361</v>
      </c>
    </row>
    <row r="285" spans="1:2">
      <c r="A285" s="18" t="s">
        <v>407</v>
      </c>
      <c r="B285" s="22">
        <v>712</v>
      </c>
    </row>
    <row r="286" spans="1:2">
      <c r="A286" s="18" t="s">
        <v>408</v>
      </c>
      <c r="B286" s="22">
        <v>262</v>
      </c>
    </row>
    <row r="287" spans="1:2">
      <c r="A287" s="18" t="s">
        <v>409</v>
      </c>
      <c r="B287" s="22">
        <v>13</v>
      </c>
    </row>
    <row r="288" spans="1:2">
      <c r="A288" s="18" t="s">
        <v>1255</v>
      </c>
      <c r="B288" s="22">
        <v>115</v>
      </c>
    </row>
    <row r="291" spans="1:3" ht="26">
      <c r="A291" s="47" t="s">
        <v>1401</v>
      </c>
    </row>
    <row r="292" spans="1:3">
      <c r="A292" s="24" t="s">
        <v>1261</v>
      </c>
    </row>
    <row r="294" spans="1:3">
      <c r="A294" s="18" t="s">
        <v>483</v>
      </c>
      <c r="B294" s="22">
        <v>6800</v>
      </c>
      <c r="C294" s="29"/>
    </row>
    <row r="295" spans="1:3">
      <c r="A295" s="18" t="s">
        <v>1257</v>
      </c>
      <c r="B295" s="22">
        <v>4590</v>
      </c>
      <c r="C295" s="29">
        <f>B295/B295</f>
        <v>1</v>
      </c>
    </row>
    <row r="296" spans="1:3">
      <c r="A296" s="18" t="s">
        <v>1258</v>
      </c>
      <c r="B296" s="22">
        <v>210</v>
      </c>
      <c r="C296" s="29">
        <f>B296/$B$295</f>
        <v>4.5751633986928102E-2</v>
      </c>
    </row>
    <row r="297" spans="1:3">
      <c r="A297" s="18" t="s">
        <v>1189</v>
      </c>
      <c r="B297" s="22">
        <v>747</v>
      </c>
      <c r="C297" s="29">
        <f t="shared" ref="C297:C302" si="2">B297/$B$295</f>
        <v>0.16274509803921569</v>
      </c>
    </row>
    <row r="298" spans="1:3">
      <c r="A298" s="18" t="s">
        <v>1190</v>
      </c>
      <c r="B298" s="22">
        <v>1678</v>
      </c>
      <c r="C298" s="29">
        <f t="shared" si="2"/>
        <v>0.3655773420479303</v>
      </c>
    </row>
    <row r="299" spans="1:3">
      <c r="A299" s="18" t="s">
        <v>1191</v>
      </c>
      <c r="B299" s="22">
        <v>810</v>
      </c>
      <c r="C299" s="29">
        <f t="shared" si="2"/>
        <v>0.17647058823529413</v>
      </c>
    </row>
    <row r="300" spans="1:3">
      <c r="A300" s="18" t="s">
        <v>1192</v>
      </c>
      <c r="B300" s="22">
        <v>314</v>
      </c>
      <c r="C300" s="29">
        <f t="shared" si="2"/>
        <v>6.8409586056644878E-2</v>
      </c>
    </row>
    <row r="301" spans="1:3">
      <c r="A301" s="18" t="s">
        <v>1193</v>
      </c>
      <c r="B301" s="22">
        <v>508</v>
      </c>
      <c r="C301" s="29">
        <f t="shared" si="2"/>
        <v>0.11067538126361656</v>
      </c>
    </row>
    <row r="302" spans="1:3">
      <c r="A302" s="18" t="s">
        <v>1259</v>
      </c>
      <c r="B302" s="22">
        <v>323</v>
      </c>
      <c r="C302" s="29">
        <f t="shared" si="2"/>
        <v>7.0370370370370375E-2</v>
      </c>
    </row>
    <row r="303" spans="1:3">
      <c r="A303" s="18" t="s">
        <v>1260</v>
      </c>
      <c r="B303" s="22">
        <v>2210</v>
      </c>
      <c r="C303" s="29">
        <f>B303/B303</f>
        <v>1</v>
      </c>
    </row>
    <row r="304" spans="1:3">
      <c r="A304" s="18" t="s">
        <v>1258</v>
      </c>
      <c r="B304" s="22">
        <v>378</v>
      </c>
      <c r="C304" s="29">
        <f>B304/B303</f>
        <v>0.17104072398190046</v>
      </c>
    </row>
    <row r="305" spans="1:3">
      <c r="A305" s="18" t="s">
        <v>1189</v>
      </c>
      <c r="B305" s="22">
        <v>105</v>
      </c>
      <c r="C305" s="29">
        <f>B305/B303</f>
        <v>4.7511312217194568E-2</v>
      </c>
    </row>
    <row r="306" spans="1:3">
      <c r="A306" s="18" t="s">
        <v>1190</v>
      </c>
      <c r="B306" s="22">
        <v>234</v>
      </c>
      <c r="C306" s="29">
        <f>B306/B303</f>
        <v>0.10588235294117647</v>
      </c>
    </row>
    <row r="307" spans="1:3">
      <c r="A307" s="18" t="s">
        <v>1191</v>
      </c>
      <c r="B307" s="22">
        <v>210</v>
      </c>
      <c r="C307" s="29">
        <f>B307/B303</f>
        <v>9.5022624434389136E-2</v>
      </c>
    </row>
    <row r="308" spans="1:3">
      <c r="A308" s="18" t="s">
        <v>1192</v>
      </c>
      <c r="B308" s="22">
        <v>289</v>
      </c>
      <c r="C308" s="29">
        <f>B308/B303</f>
        <v>0.13076923076923078</v>
      </c>
    </row>
    <row r="309" spans="1:3">
      <c r="A309" s="18" t="s">
        <v>1193</v>
      </c>
      <c r="B309" s="22">
        <v>584</v>
      </c>
      <c r="C309" s="29">
        <f>B309/B303</f>
        <v>0.26425339366515838</v>
      </c>
    </row>
    <row r="310" spans="1:3">
      <c r="A310" s="18" t="s">
        <v>1259</v>
      </c>
      <c r="B310" s="22">
        <v>410</v>
      </c>
      <c r="C310" s="29">
        <f>B310/B303</f>
        <v>0.18552036199095023</v>
      </c>
    </row>
    <row r="317" spans="1:3" ht="26">
      <c r="A317" s="23" t="s">
        <v>1262</v>
      </c>
    </row>
    <row r="318" spans="1:3">
      <c r="A318" s="24" t="s">
        <v>1263</v>
      </c>
    </row>
    <row r="320" spans="1:3">
      <c r="A320" s="18" t="s">
        <v>535</v>
      </c>
      <c r="B320" s="44">
        <v>1399</v>
      </c>
    </row>
    <row r="321" spans="1:3">
      <c r="A321" s="18" t="s">
        <v>392</v>
      </c>
      <c r="B321" s="44">
        <v>1070</v>
      </c>
    </row>
    <row r="322" spans="1:3">
      <c r="A322" s="18" t="s">
        <v>393</v>
      </c>
      <c r="B322" s="44">
        <v>968</v>
      </c>
    </row>
    <row r="323" spans="1:3">
      <c r="A323" s="18" t="s">
        <v>394</v>
      </c>
      <c r="B323" s="44">
        <v>1604</v>
      </c>
    </row>
    <row r="324" spans="1:3">
      <c r="A324" s="18" t="s">
        <v>395</v>
      </c>
      <c r="B324" s="44">
        <v>1565</v>
      </c>
    </row>
    <row r="325" spans="1:3">
      <c r="A325" s="18" t="s">
        <v>396</v>
      </c>
      <c r="B325" s="44" t="s">
        <v>130</v>
      </c>
    </row>
    <row r="326" spans="1:3">
      <c r="A326" s="18" t="s">
        <v>397</v>
      </c>
      <c r="B326" s="44" t="s">
        <v>130</v>
      </c>
    </row>
    <row r="328" spans="1:3" ht="26">
      <c r="A328" s="23" t="s">
        <v>1272</v>
      </c>
    </row>
    <row r="329" spans="1:3">
      <c r="A329" s="24" t="s">
        <v>1173</v>
      </c>
    </row>
    <row r="330" spans="1:3">
      <c r="A330" s="18" t="s">
        <v>483</v>
      </c>
      <c r="B330" s="22">
        <v>8462</v>
      </c>
    </row>
    <row r="331" spans="1:3">
      <c r="A331" s="18" t="s">
        <v>1224</v>
      </c>
      <c r="B331" s="22">
        <v>6800</v>
      </c>
      <c r="C331" s="18">
        <f>B331/B331</f>
        <v>1</v>
      </c>
    </row>
    <row r="332" spans="1:3">
      <c r="A332" s="18" t="s">
        <v>1264</v>
      </c>
      <c r="B332" s="22">
        <v>6044</v>
      </c>
      <c r="C332" s="32">
        <f>B332/$B$331</f>
        <v>0.88882352941176468</v>
      </c>
    </row>
    <row r="333" spans="1:3">
      <c r="A333" s="18" t="s">
        <v>1265</v>
      </c>
      <c r="B333" s="22">
        <v>359</v>
      </c>
      <c r="C333" s="32">
        <f t="shared" ref="C333:C340" si="3">B333/$B$331</f>
        <v>5.2794117647058825E-2</v>
      </c>
    </row>
    <row r="334" spans="1:3">
      <c r="A334" s="18" t="s">
        <v>1266</v>
      </c>
      <c r="B334" s="22">
        <v>110</v>
      </c>
      <c r="C334" s="32">
        <f t="shared" si="3"/>
        <v>1.6176470588235296E-2</v>
      </c>
    </row>
    <row r="335" spans="1:3">
      <c r="A335" s="18" t="s">
        <v>1267</v>
      </c>
      <c r="B335" s="22">
        <v>33</v>
      </c>
      <c r="C335" s="32">
        <f t="shared" si="3"/>
        <v>4.8529411764705885E-3</v>
      </c>
    </row>
    <row r="336" spans="1:3">
      <c r="A336" s="18" t="s">
        <v>1268</v>
      </c>
      <c r="B336" s="22">
        <v>60</v>
      </c>
      <c r="C336" s="32">
        <f t="shared" si="3"/>
        <v>8.8235294117647058E-3</v>
      </c>
    </row>
    <row r="337" spans="1:3">
      <c r="A337" s="18" t="s">
        <v>1269</v>
      </c>
      <c r="B337" s="22">
        <v>0</v>
      </c>
      <c r="C337" s="32">
        <f t="shared" si="3"/>
        <v>0</v>
      </c>
    </row>
    <row r="338" spans="1:3">
      <c r="A338" s="18" t="s">
        <v>1270</v>
      </c>
      <c r="B338" s="22">
        <v>0</v>
      </c>
      <c r="C338" s="32">
        <f t="shared" si="3"/>
        <v>0</v>
      </c>
    </row>
    <row r="339" spans="1:3">
      <c r="A339" s="18" t="s">
        <v>1271</v>
      </c>
      <c r="B339" s="22">
        <v>46</v>
      </c>
      <c r="C339" s="32">
        <f t="shared" si="3"/>
        <v>6.7647058823529409E-3</v>
      </c>
    </row>
    <row r="340" spans="1:3">
      <c r="A340" s="18" t="s">
        <v>1273</v>
      </c>
      <c r="B340" s="22">
        <v>148</v>
      </c>
      <c r="C340" s="32">
        <f t="shared" si="3"/>
        <v>2.1764705882352939E-2</v>
      </c>
    </row>
    <row r="341" spans="1:3">
      <c r="B341" s="22"/>
    </row>
    <row r="342" spans="1:3">
      <c r="A342" s="18" t="s">
        <v>1230</v>
      </c>
      <c r="B342" s="22">
        <v>1662</v>
      </c>
      <c r="C342" s="29">
        <f>B342/B342</f>
        <v>1</v>
      </c>
    </row>
    <row r="343" spans="1:3">
      <c r="A343" s="18" t="s">
        <v>1264</v>
      </c>
      <c r="B343" s="22">
        <v>313</v>
      </c>
      <c r="C343" s="32">
        <f>B343/B342</f>
        <v>0.18832731648616124</v>
      </c>
    </row>
    <row r="344" spans="1:3">
      <c r="A344" s="18" t="s">
        <v>1265</v>
      </c>
      <c r="B344" s="22">
        <v>338</v>
      </c>
      <c r="C344" s="32">
        <f>B344/B342</f>
        <v>0.20336943441636582</v>
      </c>
    </row>
    <row r="345" spans="1:3">
      <c r="A345" s="18" t="s">
        <v>1266</v>
      </c>
      <c r="B345" s="22">
        <v>38</v>
      </c>
      <c r="C345" s="32">
        <f>B345/B342</f>
        <v>2.2864019253910951E-2</v>
      </c>
    </row>
    <row r="346" spans="1:3">
      <c r="A346" s="18" t="s">
        <v>1267</v>
      </c>
      <c r="B346" s="22">
        <v>168</v>
      </c>
      <c r="C346" s="32">
        <f>B346/B342</f>
        <v>0.10108303249097472</v>
      </c>
    </row>
    <row r="347" spans="1:3">
      <c r="A347" s="18" t="s">
        <v>1268</v>
      </c>
      <c r="B347" s="22">
        <v>170</v>
      </c>
      <c r="C347" s="32">
        <f>B347/B342</f>
        <v>0.1022864019253911</v>
      </c>
    </row>
    <row r="348" spans="1:3">
      <c r="A348" s="18" t="s">
        <v>1269</v>
      </c>
      <c r="B348" s="22">
        <v>271</v>
      </c>
      <c r="C348" s="32">
        <f>B348/B342</f>
        <v>0.16305655836341756</v>
      </c>
    </row>
    <row r="349" spans="1:3">
      <c r="A349" s="18" t="s">
        <v>1270</v>
      </c>
      <c r="B349" s="22">
        <v>6</v>
      </c>
      <c r="C349" s="32">
        <f>B349/B342</f>
        <v>3.6101083032490976E-3</v>
      </c>
    </row>
    <row r="350" spans="1:3">
      <c r="A350" s="18" t="s">
        <v>1271</v>
      </c>
      <c r="B350" s="22">
        <v>297</v>
      </c>
      <c r="C350" s="32">
        <f>B350/B342</f>
        <v>0.17870036101083034</v>
      </c>
    </row>
    <row r="351" spans="1:3">
      <c r="A351" s="18" t="s">
        <v>1273</v>
      </c>
      <c r="B351" s="22">
        <v>61</v>
      </c>
      <c r="C351" s="32">
        <f>B351/B342</f>
        <v>3.6702767749699154E-2</v>
      </c>
    </row>
    <row r="352" spans="1:3">
      <c r="B352" s="22"/>
      <c r="C352" s="45">
        <f>SUM(C343:C351)</f>
        <v>1</v>
      </c>
    </row>
    <row r="355" spans="1:8" ht="26">
      <c r="A355" s="23" t="s">
        <v>1277</v>
      </c>
    </row>
    <row r="356" spans="1:8">
      <c r="A356" s="24" t="s">
        <v>1199</v>
      </c>
    </row>
    <row r="357" spans="1:8">
      <c r="A357" s="18" t="s">
        <v>483</v>
      </c>
      <c r="B357" s="22">
        <v>20223</v>
      </c>
    </row>
    <row r="358" spans="1:8">
      <c r="A358" s="18" t="s">
        <v>1186</v>
      </c>
      <c r="B358" s="22">
        <v>17524</v>
      </c>
      <c r="C358" s="32">
        <f>B358/B357</f>
        <v>0.86653810018295996</v>
      </c>
      <c r="D358" s="32">
        <f>B358/$B$358</f>
        <v>1</v>
      </c>
    </row>
    <row r="359" spans="1:8">
      <c r="A359" s="18" t="s">
        <v>1274</v>
      </c>
      <c r="B359" s="22">
        <v>16747</v>
      </c>
      <c r="C359" s="32"/>
      <c r="D359" s="32">
        <f t="shared" ref="D359:D363" si="4">B359/$B$358</f>
        <v>0.95566080803469533</v>
      </c>
      <c r="F359" s="28"/>
      <c r="G359" s="28"/>
    </row>
    <row r="360" spans="1:8">
      <c r="A360" s="18" t="s">
        <v>1275</v>
      </c>
      <c r="B360" s="22">
        <v>374</v>
      </c>
      <c r="C360" s="32"/>
      <c r="D360" s="32">
        <f t="shared" si="4"/>
        <v>2.1342159324355171E-2</v>
      </c>
      <c r="F360" s="28">
        <f>B360+B361</f>
        <v>480</v>
      </c>
      <c r="G360" s="28">
        <f>B334+B335+B336+B339</f>
        <v>249</v>
      </c>
      <c r="H360" s="18">
        <f>F360/G360</f>
        <v>1.927710843373494</v>
      </c>
    </row>
    <row r="361" spans="1:8">
      <c r="A361" s="18" t="s">
        <v>1276</v>
      </c>
      <c r="B361" s="22">
        <v>106</v>
      </c>
      <c r="C361" s="32"/>
      <c r="D361" s="32">
        <f t="shared" si="4"/>
        <v>6.0488472951380967E-3</v>
      </c>
    </row>
    <row r="362" spans="1:8">
      <c r="A362" s="18" t="s">
        <v>367</v>
      </c>
      <c r="B362" s="22">
        <v>297</v>
      </c>
      <c r="C362" s="32"/>
      <c r="D362" s="32">
        <f t="shared" si="4"/>
        <v>1.6948185345811457E-2</v>
      </c>
    </row>
    <row r="363" spans="1:8">
      <c r="A363" s="18" t="s">
        <v>368</v>
      </c>
      <c r="B363" s="22">
        <v>0</v>
      </c>
      <c r="C363" s="32"/>
      <c r="D363" s="32">
        <f t="shared" si="4"/>
        <v>0</v>
      </c>
    </row>
    <row r="364" spans="1:8">
      <c r="A364" s="18" t="s">
        <v>1196</v>
      </c>
      <c r="B364" s="22">
        <v>2699</v>
      </c>
      <c r="C364" s="32">
        <f>B364/B357</f>
        <v>0.13346189981704001</v>
      </c>
      <c r="D364" s="32">
        <f>B364/$B$364</f>
        <v>1</v>
      </c>
    </row>
    <row r="365" spans="1:8">
      <c r="A365" s="18" t="s">
        <v>1274</v>
      </c>
      <c r="B365" s="22">
        <v>1103</v>
      </c>
      <c r="D365" s="32">
        <f t="shared" ref="D365:D369" si="5">B365/$B$364</f>
        <v>0.40866987773249353</v>
      </c>
      <c r="F365" s="28">
        <f>B365</f>
        <v>1103</v>
      </c>
      <c r="G365" s="28">
        <f>B343++B344</f>
        <v>651</v>
      </c>
      <c r="H365" s="18">
        <f>F365/G365</f>
        <v>1.6943164362519201</v>
      </c>
    </row>
    <row r="366" spans="1:8">
      <c r="A366" s="18" t="s">
        <v>1275</v>
      </c>
      <c r="B366" s="22">
        <v>379</v>
      </c>
      <c r="D366" s="32">
        <f t="shared" si="5"/>
        <v>0.1404223786587625</v>
      </c>
      <c r="F366" s="28">
        <f>B366+B367</f>
        <v>1481</v>
      </c>
      <c r="G366" s="28">
        <f>B345+B346+B347+B348+B349+B350</f>
        <v>950</v>
      </c>
      <c r="H366" s="18">
        <f>F366/G366</f>
        <v>1.5589473684210526</v>
      </c>
    </row>
    <row r="367" spans="1:8">
      <c r="A367" s="18" t="s">
        <v>1276</v>
      </c>
      <c r="B367" s="22">
        <v>1102</v>
      </c>
      <c r="D367" s="32">
        <f t="shared" si="5"/>
        <v>0.40829937013708784</v>
      </c>
    </row>
    <row r="368" spans="1:8">
      <c r="A368" s="18" t="s">
        <v>367</v>
      </c>
      <c r="B368" s="22">
        <v>115</v>
      </c>
      <c r="D368" s="32">
        <f t="shared" si="5"/>
        <v>4.260837347165617E-2</v>
      </c>
    </row>
    <row r="369" spans="1:4">
      <c r="A369" s="18" t="s">
        <v>368</v>
      </c>
      <c r="B369" s="22">
        <v>0</v>
      </c>
      <c r="D369" s="32">
        <f t="shared" si="5"/>
        <v>0</v>
      </c>
    </row>
    <row r="375" spans="1:4" ht="26">
      <c r="A375" s="23" t="s">
        <v>1340</v>
      </c>
    </row>
    <row r="376" spans="1:4">
      <c r="A376" s="24" t="s">
        <v>1173</v>
      </c>
    </row>
    <row r="377" spans="1:4">
      <c r="B377" s="18" t="s">
        <v>1341</v>
      </c>
      <c r="C377" s="18" t="s">
        <v>1342</v>
      </c>
    </row>
    <row r="378" spans="1:4">
      <c r="A378" s="22" t="s">
        <v>483</v>
      </c>
      <c r="B378" s="22">
        <v>8462</v>
      </c>
    </row>
    <row r="379" spans="1:4">
      <c r="A379" s="22" t="s">
        <v>1186</v>
      </c>
      <c r="B379" s="22">
        <v>6800</v>
      </c>
    </row>
    <row r="380" spans="1:4">
      <c r="A380" s="22" t="s">
        <v>1328</v>
      </c>
      <c r="B380" s="22">
        <v>1129</v>
      </c>
      <c r="C380" s="28">
        <f>1*B380</f>
        <v>1129</v>
      </c>
    </row>
    <row r="381" spans="1:4">
      <c r="A381" s="22" t="s">
        <v>1329</v>
      </c>
      <c r="B381" s="22">
        <v>910</v>
      </c>
      <c r="C381" s="28">
        <f t="shared" ref="C381:C386" si="6">1*B381</f>
        <v>910</v>
      </c>
    </row>
    <row r="382" spans="1:4">
      <c r="A382" s="22" t="s">
        <v>1330</v>
      </c>
      <c r="B382" s="22">
        <v>61</v>
      </c>
      <c r="C382" s="28">
        <f t="shared" si="6"/>
        <v>61</v>
      </c>
    </row>
    <row r="383" spans="1:4">
      <c r="A383" s="22" t="s">
        <v>1331</v>
      </c>
      <c r="B383" s="22">
        <v>60</v>
      </c>
      <c r="C383" s="28">
        <f t="shared" si="6"/>
        <v>60</v>
      </c>
    </row>
    <row r="384" spans="1:4">
      <c r="A384" s="22" t="s">
        <v>1332</v>
      </c>
      <c r="B384" s="22">
        <v>0</v>
      </c>
      <c r="C384" s="28">
        <f t="shared" si="6"/>
        <v>0</v>
      </c>
    </row>
    <row r="385" spans="1:3">
      <c r="A385" s="22" t="s">
        <v>1333</v>
      </c>
      <c r="B385" s="22">
        <v>46</v>
      </c>
      <c r="C385" s="28">
        <f t="shared" si="6"/>
        <v>46</v>
      </c>
    </row>
    <row r="386" spans="1:3">
      <c r="A386" s="22" t="s">
        <v>1334</v>
      </c>
      <c r="B386" s="22">
        <v>52</v>
      </c>
      <c r="C386" s="28">
        <f t="shared" si="6"/>
        <v>52</v>
      </c>
    </row>
    <row r="387" spans="1:3">
      <c r="A387" s="22" t="s">
        <v>1335</v>
      </c>
      <c r="B387" s="22">
        <v>2819</v>
      </c>
      <c r="C387" s="28">
        <f>B387*2</f>
        <v>5638</v>
      </c>
    </row>
    <row r="388" spans="1:3">
      <c r="A388" s="22" t="s">
        <v>1329</v>
      </c>
      <c r="B388" s="22">
        <v>2740</v>
      </c>
      <c r="C388" s="28">
        <f>B388*2</f>
        <v>5480</v>
      </c>
    </row>
    <row r="389" spans="1:3">
      <c r="A389" s="22" t="s">
        <v>1330</v>
      </c>
      <c r="B389" s="22">
        <v>25</v>
      </c>
      <c r="C389" s="28">
        <f t="shared" ref="C389:C393" si="7">B389*2</f>
        <v>50</v>
      </c>
    </row>
    <row r="390" spans="1:3">
      <c r="A390" s="22" t="s">
        <v>1331</v>
      </c>
      <c r="B390" s="22">
        <v>0</v>
      </c>
      <c r="C390" s="28">
        <f t="shared" si="7"/>
        <v>0</v>
      </c>
    </row>
    <row r="391" spans="1:3">
      <c r="A391" s="22" t="s">
        <v>1332</v>
      </c>
      <c r="B391" s="22">
        <v>0</v>
      </c>
      <c r="C391" s="28">
        <f t="shared" si="7"/>
        <v>0</v>
      </c>
    </row>
    <row r="392" spans="1:3">
      <c r="A392" s="22" t="s">
        <v>1333</v>
      </c>
      <c r="B392" s="22">
        <v>0</v>
      </c>
      <c r="C392" s="28">
        <f t="shared" si="7"/>
        <v>0</v>
      </c>
    </row>
    <row r="393" spans="1:3">
      <c r="A393" s="22" t="s">
        <v>1334</v>
      </c>
      <c r="B393" s="22">
        <v>54</v>
      </c>
      <c r="C393" s="28">
        <f t="shared" si="7"/>
        <v>108</v>
      </c>
    </row>
    <row r="394" spans="1:3">
      <c r="A394" s="22" t="s">
        <v>1336</v>
      </c>
      <c r="B394" s="22">
        <v>1118</v>
      </c>
      <c r="C394" s="28">
        <f>B394*3</f>
        <v>3354</v>
      </c>
    </row>
    <row r="395" spans="1:3">
      <c r="A395" s="22" t="s">
        <v>1329</v>
      </c>
      <c r="B395" s="22">
        <v>1076</v>
      </c>
      <c r="C395" s="28">
        <f>B395*3</f>
        <v>3228</v>
      </c>
    </row>
    <row r="396" spans="1:3">
      <c r="A396" s="22" t="s">
        <v>1330</v>
      </c>
      <c r="B396" s="22">
        <v>0</v>
      </c>
      <c r="C396" s="28">
        <f t="shared" ref="C396:C400" si="8">B396*3</f>
        <v>0</v>
      </c>
    </row>
    <row r="397" spans="1:3">
      <c r="A397" s="22" t="s">
        <v>1331</v>
      </c>
      <c r="B397" s="22">
        <v>0</v>
      </c>
      <c r="C397" s="28">
        <f t="shared" si="8"/>
        <v>0</v>
      </c>
    </row>
    <row r="398" spans="1:3">
      <c r="A398" s="22" t="s">
        <v>1332</v>
      </c>
      <c r="B398" s="22">
        <v>0</v>
      </c>
      <c r="C398" s="28">
        <f t="shared" si="8"/>
        <v>0</v>
      </c>
    </row>
    <row r="399" spans="1:3">
      <c r="A399" s="22" t="s">
        <v>1333</v>
      </c>
      <c r="B399" s="22">
        <v>0</v>
      </c>
      <c r="C399" s="28">
        <f t="shared" si="8"/>
        <v>0</v>
      </c>
    </row>
    <row r="400" spans="1:3">
      <c r="A400" s="22" t="s">
        <v>1334</v>
      </c>
      <c r="B400" s="22">
        <v>42</v>
      </c>
      <c r="C400" s="28">
        <f t="shared" si="8"/>
        <v>126</v>
      </c>
    </row>
    <row r="401" spans="1:6">
      <c r="A401" s="22" t="s">
        <v>1337</v>
      </c>
      <c r="B401" s="22">
        <v>1271</v>
      </c>
      <c r="C401" s="28">
        <f>B401*4</f>
        <v>5084</v>
      </c>
    </row>
    <row r="402" spans="1:6">
      <c r="A402" s="22" t="s">
        <v>1329</v>
      </c>
      <c r="B402" s="22">
        <v>1222</v>
      </c>
      <c r="C402" s="28">
        <f>B402*4</f>
        <v>4888</v>
      </c>
    </row>
    <row r="403" spans="1:6">
      <c r="A403" s="22" t="s">
        <v>1330</v>
      </c>
      <c r="B403" s="22">
        <v>49</v>
      </c>
      <c r="C403" s="28">
        <f t="shared" ref="C403:C407" si="9">B403*4</f>
        <v>196</v>
      </c>
    </row>
    <row r="404" spans="1:6">
      <c r="A404" s="22" t="s">
        <v>1331</v>
      </c>
      <c r="B404" s="22">
        <v>0</v>
      </c>
      <c r="C404" s="28">
        <f t="shared" si="9"/>
        <v>0</v>
      </c>
    </row>
    <row r="405" spans="1:6">
      <c r="A405" s="22" t="s">
        <v>1332</v>
      </c>
      <c r="B405" s="22">
        <v>0</v>
      </c>
      <c r="C405" s="28">
        <f t="shared" si="9"/>
        <v>0</v>
      </c>
    </row>
    <row r="406" spans="1:6">
      <c r="A406" s="22" t="s">
        <v>1333</v>
      </c>
      <c r="B406" s="22">
        <v>0</v>
      </c>
      <c r="C406" s="28">
        <f t="shared" si="9"/>
        <v>0</v>
      </c>
    </row>
    <row r="407" spans="1:6">
      <c r="A407" s="22" t="s">
        <v>1334</v>
      </c>
      <c r="B407" s="22">
        <v>0</v>
      </c>
      <c r="C407" s="28">
        <f t="shared" si="9"/>
        <v>0</v>
      </c>
    </row>
    <row r="408" spans="1:6">
      <c r="A408" s="22" t="s">
        <v>1338</v>
      </c>
      <c r="B408" s="22">
        <v>463</v>
      </c>
      <c r="C408" s="28">
        <f>B408*5</f>
        <v>2315</v>
      </c>
    </row>
    <row r="409" spans="1:6">
      <c r="A409" s="22" t="s">
        <v>1339</v>
      </c>
      <c r="B409" s="22">
        <v>455</v>
      </c>
      <c r="C409" s="28">
        <f t="shared" ref="C409:C414" si="10">B409*5</f>
        <v>2275</v>
      </c>
    </row>
    <row r="410" spans="1:6">
      <c r="A410" s="22" t="s">
        <v>1330</v>
      </c>
      <c r="B410" s="22">
        <v>8</v>
      </c>
      <c r="C410" s="28">
        <f t="shared" si="10"/>
        <v>40</v>
      </c>
    </row>
    <row r="411" spans="1:6">
      <c r="A411" s="22" t="s">
        <v>1331</v>
      </c>
      <c r="B411" s="22">
        <v>0</v>
      </c>
      <c r="C411" s="28">
        <f t="shared" si="10"/>
        <v>0</v>
      </c>
    </row>
    <row r="412" spans="1:6">
      <c r="A412" s="22" t="s">
        <v>1332</v>
      </c>
      <c r="B412" s="22">
        <v>0</v>
      </c>
      <c r="C412" s="28">
        <f t="shared" si="10"/>
        <v>0</v>
      </c>
    </row>
    <row r="413" spans="1:6">
      <c r="A413" s="22" t="s">
        <v>1333</v>
      </c>
      <c r="B413" s="22">
        <v>0</v>
      </c>
      <c r="C413" s="28">
        <f t="shared" si="10"/>
        <v>0</v>
      </c>
    </row>
    <row r="414" spans="1:6">
      <c r="A414" s="22" t="s">
        <v>1334</v>
      </c>
      <c r="B414" s="22">
        <v>0</v>
      </c>
      <c r="C414" s="28">
        <f t="shared" si="10"/>
        <v>0</v>
      </c>
    </row>
    <row r="415" spans="1:6">
      <c r="A415" s="22" t="s">
        <v>1196</v>
      </c>
      <c r="B415" s="22">
        <v>1662</v>
      </c>
      <c r="E415" s="18" t="s">
        <v>1343</v>
      </c>
      <c r="F415" s="18" t="s">
        <v>1344</v>
      </c>
    </row>
    <row r="416" spans="1:6">
      <c r="A416" s="22" t="s">
        <v>1328</v>
      </c>
      <c r="B416" s="22">
        <v>858</v>
      </c>
      <c r="C416" s="28">
        <f>B416*1</f>
        <v>858</v>
      </c>
    </row>
    <row r="417" spans="1:9">
      <c r="A417" s="22" t="s">
        <v>1329</v>
      </c>
      <c r="B417" s="22">
        <v>353</v>
      </c>
      <c r="C417" s="28">
        <f t="shared" ref="C417:C422" si="11">B417*1</f>
        <v>353</v>
      </c>
      <c r="E417" s="28">
        <f t="shared" ref="E417:E422" si="12">C417+C424+C431+C438</f>
        <v>1117</v>
      </c>
      <c r="F417" s="28">
        <f t="shared" ref="F417:F422" si="13">B417+B424+B431+B438</f>
        <v>651</v>
      </c>
      <c r="G417" s="18" t="s">
        <v>1345</v>
      </c>
      <c r="I417" s="18">
        <f t="shared" ref="I417:I422" si="14">E417/F417</f>
        <v>1.7158218125960061</v>
      </c>
    </row>
    <row r="418" spans="1:9">
      <c r="A418" s="22" t="s">
        <v>1330</v>
      </c>
      <c r="B418" s="22">
        <v>55</v>
      </c>
      <c r="C418" s="28">
        <f t="shared" si="11"/>
        <v>55</v>
      </c>
      <c r="E418" s="28">
        <f t="shared" si="12"/>
        <v>374</v>
      </c>
      <c r="F418" s="28">
        <f t="shared" si="13"/>
        <v>206</v>
      </c>
      <c r="G418" s="18" t="s">
        <v>1346</v>
      </c>
      <c r="I418" s="18">
        <f t="shared" si="14"/>
        <v>1.8155339805825244</v>
      </c>
    </row>
    <row r="419" spans="1:9">
      <c r="A419" s="22" t="s">
        <v>1331</v>
      </c>
      <c r="B419" s="22">
        <v>193</v>
      </c>
      <c r="C419" s="28">
        <f t="shared" si="11"/>
        <v>193</v>
      </c>
      <c r="E419" s="28">
        <f t="shared" si="12"/>
        <v>759</v>
      </c>
      <c r="F419" s="28">
        <f t="shared" si="13"/>
        <v>441</v>
      </c>
      <c r="G419" s="49" t="s">
        <v>1347</v>
      </c>
      <c r="I419" s="18">
        <f t="shared" si="14"/>
        <v>1.7210884353741496</v>
      </c>
    </row>
    <row r="420" spans="1:9">
      <c r="A420" s="22" t="s">
        <v>1332</v>
      </c>
      <c r="B420" s="22">
        <v>0</v>
      </c>
      <c r="C420" s="28">
        <f t="shared" si="11"/>
        <v>0</v>
      </c>
      <c r="E420" s="28">
        <f t="shared" si="12"/>
        <v>12</v>
      </c>
      <c r="F420" s="28">
        <f t="shared" si="13"/>
        <v>6</v>
      </c>
      <c r="G420" s="18" t="s">
        <v>1348</v>
      </c>
      <c r="I420" s="18">
        <f t="shared" si="14"/>
        <v>2</v>
      </c>
    </row>
    <row r="421" spans="1:9">
      <c r="A421" s="22" t="s">
        <v>1333</v>
      </c>
      <c r="B421" s="22">
        <v>248</v>
      </c>
      <c r="C421" s="28">
        <f t="shared" si="11"/>
        <v>248</v>
      </c>
      <c r="D421" s="28">
        <f>SUM(B417:B422)</f>
        <v>858</v>
      </c>
      <c r="E421" s="28">
        <f t="shared" si="12"/>
        <v>346</v>
      </c>
      <c r="F421" s="28">
        <f t="shared" si="13"/>
        <v>297</v>
      </c>
      <c r="G421" s="18" t="s">
        <v>1349</v>
      </c>
      <c r="I421" s="18">
        <f t="shared" si="14"/>
        <v>1.164983164983165</v>
      </c>
    </row>
    <row r="422" spans="1:9">
      <c r="A422" s="22" t="s">
        <v>1334</v>
      </c>
      <c r="B422" s="22">
        <v>9</v>
      </c>
      <c r="C422" s="28">
        <f t="shared" si="11"/>
        <v>9</v>
      </c>
      <c r="E422" s="28">
        <f t="shared" si="12"/>
        <v>113</v>
      </c>
      <c r="F422" s="28">
        <f t="shared" si="13"/>
        <v>61</v>
      </c>
      <c r="G422" s="18" t="s">
        <v>1350</v>
      </c>
      <c r="I422" s="18">
        <f t="shared" si="14"/>
        <v>1.8524590163934427</v>
      </c>
    </row>
    <row r="423" spans="1:9">
      <c r="A423" s="22" t="s">
        <v>1335</v>
      </c>
      <c r="B423" s="22">
        <v>616</v>
      </c>
      <c r="C423" s="28">
        <f>B423*2</f>
        <v>1232</v>
      </c>
      <c r="D423" s="28">
        <f>SUM(B424:B429)</f>
        <v>616</v>
      </c>
      <c r="E423" s="28">
        <f>SUM(E417:E422)</f>
        <v>2721</v>
      </c>
      <c r="F423" s="28">
        <f>SUM(F417:F422)</f>
        <v>1662</v>
      </c>
    </row>
    <row r="424" spans="1:9">
      <c r="A424" s="22" t="s">
        <v>1329</v>
      </c>
      <c r="B424" s="22">
        <v>183</v>
      </c>
      <c r="C424" s="28">
        <f t="shared" ref="C424:C429" si="15">B424*2</f>
        <v>366</v>
      </c>
      <c r="G424" s="28"/>
    </row>
    <row r="425" spans="1:9">
      <c r="A425" s="22" t="s">
        <v>1330</v>
      </c>
      <c r="B425" s="22">
        <v>134</v>
      </c>
      <c r="C425" s="28">
        <f t="shared" si="15"/>
        <v>268</v>
      </c>
    </row>
    <row r="426" spans="1:9">
      <c r="A426" s="22" t="s">
        <v>1331</v>
      </c>
      <c r="B426" s="22">
        <v>192</v>
      </c>
      <c r="C426" s="28">
        <f t="shared" si="15"/>
        <v>384</v>
      </c>
    </row>
    <row r="427" spans="1:9">
      <c r="A427" s="22" t="s">
        <v>1332</v>
      </c>
      <c r="B427" s="22">
        <v>6</v>
      </c>
      <c r="C427" s="28">
        <f t="shared" si="15"/>
        <v>12</v>
      </c>
    </row>
    <row r="428" spans="1:9">
      <c r="A428" s="22" t="s">
        <v>1333</v>
      </c>
      <c r="B428" s="22">
        <v>49</v>
      </c>
      <c r="C428" s="28">
        <f t="shared" si="15"/>
        <v>98</v>
      </c>
      <c r="F428" s="28"/>
    </row>
    <row r="429" spans="1:9">
      <c r="A429" s="22" t="s">
        <v>1334</v>
      </c>
      <c r="B429" s="22">
        <v>52</v>
      </c>
      <c r="C429" s="28">
        <f t="shared" si="15"/>
        <v>104</v>
      </c>
      <c r="D429" s="28"/>
    </row>
    <row r="430" spans="1:9">
      <c r="A430" s="22" t="s">
        <v>1336</v>
      </c>
      <c r="B430" s="22">
        <v>121</v>
      </c>
      <c r="C430" s="28">
        <f>B430*3</f>
        <v>363</v>
      </c>
    </row>
    <row r="431" spans="1:9">
      <c r="A431" s="22" t="s">
        <v>1329</v>
      </c>
      <c r="B431" s="22">
        <v>62</v>
      </c>
      <c r="C431" s="28">
        <f t="shared" ref="C431:C436" si="16">B431*3</f>
        <v>186</v>
      </c>
      <c r="D431" s="28">
        <f>SUM(B431:B436)</f>
        <v>121</v>
      </c>
    </row>
    <row r="432" spans="1:9">
      <c r="A432" s="22" t="s">
        <v>1330</v>
      </c>
      <c r="B432" s="22">
        <v>17</v>
      </c>
      <c r="C432" s="28">
        <f t="shared" si="16"/>
        <v>51</v>
      </c>
    </row>
    <row r="433" spans="1:5">
      <c r="A433" s="22" t="s">
        <v>1331</v>
      </c>
      <c r="B433" s="22">
        <v>42</v>
      </c>
      <c r="C433" s="28">
        <f t="shared" si="16"/>
        <v>126</v>
      </c>
    </row>
    <row r="434" spans="1:5">
      <c r="A434" s="22" t="s">
        <v>1332</v>
      </c>
      <c r="B434" s="22">
        <v>0</v>
      </c>
      <c r="C434" s="28">
        <f t="shared" si="16"/>
        <v>0</v>
      </c>
    </row>
    <row r="435" spans="1:5">
      <c r="A435" s="22" t="s">
        <v>1333</v>
      </c>
      <c r="B435" s="22">
        <v>0</v>
      </c>
      <c r="C435" s="28">
        <f t="shared" si="16"/>
        <v>0</v>
      </c>
    </row>
    <row r="436" spans="1:5">
      <c r="A436" s="22" t="s">
        <v>1334</v>
      </c>
      <c r="B436" s="22">
        <v>0</v>
      </c>
      <c r="C436" s="28">
        <f t="shared" si="16"/>
        <v>0</v>
      </c>
    </row>
    <row r="437" spans="1:5">
      <c r="A437" s="22" t="s">
        <v>1337</v>
      </c>
      <c r="B437" s="22">
        <v>67</v>
      </c>
      <c r="C437" s="28">
        <f>B437*4</f>
        <v>268</v>
      </c>
    </row>
    <row r="438" spans="1:5">
      <c r="A438" s="22" t="s">
        <v>1329</v>
      </c>
      <c r="B438" s="22">
        <v>53</v>
      </c>
      <c r="C438" s="28">
        <f t="shared" ref="C438:C443" si="17">B438*4</f>
        <v>212</v>
      </c>
    </row>
    <row r="439" spans="1:5">
      <c r="A439" s="22" t="s">
        <v>1330</v>
      </c>
      <c r="B439" s="22">
        <v>0</v>
      </c>
      <c r="C439" s="28">
        <f t="shared" si="17"/>
        <v>0</v>
      </c>
    </row>
    <row r="440" spans="1:5">
      <c r="A440" s="22" t="s">
        <v>1331</v>
      </c>
      <c r="B440" s="22">
        <v>14</v>
      </c>
      <c r="C440" s="28">
        <f t="shared" si="17"/>
        <v>56</v>
      </c>
    </row>
    <row r="441" spans="1:5">
      <c r="A441" s="22" t="s">
        <v>1332</v>
      </c>
      <c r="B441" s="22">
        <v>0</v>
      </c>
      <c r="C441" s="28">
        <f t="shared" si="17"/>
        <v>0</v>
      </c>
      <c r="E441" s="28"/>
    </row>
    <row r="442" spans="1:5">
      <c r="A442" s="22" t="s">
        <v>1333</v>
      </c>
      <c r="B442" s="22">
        <v>0</v>
      </c>
      <c r="C442" s="28">
        <f t="shared" si="17"/>
        <v>0</v>
      </c>
    </row>
    <row r="443" spans="1:5">
      <c r="A443" s="22" t="s">
        <v>1334</v>
      </c>
      <c r="B443" s="22">
        <v>0</v>
      </c>
      <c r="C443" s="28">
        <f t="shared" si="17"/>
        <v>0</v>
      </c>
    </row>
    <row r="444" spans="1:5">
      <c r="A444" s="22" t="s">
        <v>1338</v>
      </c>
      <c r="B444" s="22">
        <v>0</v>
      </c>
    </row>
    <row r="445" spans="1:5">
      <c r="A445" s="22" t="s">
        <v>1339</v>
      </c>
      <c r="B445" s="22">
        <v>0</v>
      </c>
    </row>
    <row r="446" spans="1:5">
      <c r="A446" s="22" t="s">
        <v>1330</v>
      </c>
      <c r="B446" s="22">
        <v>0</v>
      </c>
    </row>
    <row r="447" spans="1:5">
      <c r="A447" s="22" t="s">
        <v>1331</v>
      </c>
      <c r="B447" s="22">
        <v>0</v>
      </c>
    </row>
    <row r="448" spans="1:5">
      <c r="A448" s="22" t="s">
        <v>1332</v>
      </c>
      <c r="B448" s="22">
        <v>0</v>
      </c>
    </row>
    <row r="449" spans="1:2">
      <c r="A449" s="22" t="s">
        <v>1333</v>
      </c>
      <c r="B449" s="22">
        <v>0</v>
      </c>
    </row>
    <row r="450" spans="1:2">
      <c r="A450" s="22" t="s">
        <v>1334</v>
      </c>
      <c r="B450" s="22">
        <v>0</v>
      </c>
    </row>
    <row r="452" spans="1:2" ht="26">
      <c r="A452" s="23" t="s">
        <v>1351</v>
      </c>
    </row>
    <row r="453" spans="1:2">
      <c r="A453" s="24" t="s">
        <v>1173</v>
      </c>
    </row>
    <row r="455" spans="1:2">
      <c r="A455" s="18" t="s">
        <v>483</v>
      </c>
      <c r="B455" s="18">
        <v>8462</v>
      </c>
    </row>
    <row r="456" spans="1:2">
      <c r="A456" s="18" t="s">
        <v>1186</v>
      </c>
      <c r="B456" s="18">
        <v>6800</v>
      </c>
    </row>
    <row r="457" spans="1:2">
      <c r="A457" s="18" t="s">
        <v>1236</v>
      </c>
      <c r="B457" s="18">
        <v>588</v>
      </c>
    </row>
    <row r="458" spans="1:2">
      <c r="A458" s="18" t="s">
        <v>1329</v>
      </c>
      <c r="B458" s="18">
        <v>588</v>
      </c>
    </row>
    <row r="459" spans="1:2">
      <c r="A459" s="18" t="s">
        <v>1330</v>
      </c>
      <c r="B459" s="18">
        <v>0</v>
      </c>
    </row>
    <row r="460" spans="1:2">
      <c r="A460" s="18" t="s">
        <v>1331</v>
      </c>
      <c r="B460" s="18">
        <v>0</v>
      </c>
    </row>
    <row r="461" spans="1:2">
      <c r="A461" s="18" t="s">
        <v>1332</v>
      </c>
      <c r="B461" s="18">
        <v>0</v>
      </c>
    </row>
    <row r="462" spans="1:2">
      <c r="A462" s="18" t="s">
        <v>1333</v>
      </c>
      <c r="B462" s="18">
        <v>0</v>
      </c>
    </row>
    <row r="463" spans="1:2">
      <c r="A463" s="18" t="s">
        <v>1334</v>
      </c>
      <c r="B463" s="18">
        <v>0</v>
      </c>
    </row>
    <row r="464" spans="1:2">
      <c r="A464" s="18" t="s">
        <v>1240</v>
      </c>
      <c r="B464" s="18">
        <v>4387</v>
      </c>
    </row>
    <row r="465" spans="1:4">
      <c r="A465" s="18" t="s">
        <v>1329</v>
      </c>
      <c r="B465" s="18">
        <v>4218</v>
      </c>
    </row>
    <row r="466" spans="1:4">
      <c r="A466" s="18" t="s">
        <v>1330</v>
      </c>
      <c r="B466" s="18">
        <v>74</v>
      </c>
    </row>
    <row r="467" spans="1:4">
      <c r="A467" s="18" t="s">
        <v>1331</v>
      </c>
      <c r="B467" s="18">
        <v>60</v>
      </c>
    </row>
    <row r="468" spans="1:4">
      <c r="A468" s="18" t="s">
        <v>1332</v>
      </c>
      <c r="B468" s="18">
        <v>0</v>
      </c>
    </row>
    <row r="469" spans="1:4">
      <c r="A469" s="18" t="s">
        <v>1333</v>
      </c>
      <c r="B469" s="18">
        <v>0</v>
      </c>
    </row>
    <row r="470" spans="1:4">
      <c r="A470" s="18" t="s">
        <v>1334</v>
      </c>
      <c r="B470" s="18">
        <v>35</v>
      </c>
    </row>
    <row r="471" spans="1:4">
      <c r="A471" s="18" t="s">
        <v>1241</v>
      </c>
      <c r="B471" s="18">
        <v>1825</v>
      </c>
    </row>
    <row r="472" spans="1:4">
      <c r="A472" s="18" t="s">
        <v>1329</v>
      </c>
      <c r="B472" s="18">
        <v>1597</v>
      </c>
      <c r="D472" s="18">
        <v>1597</v>
      </c>
    </row>
    <row r="473" spans="1:4">
      <c r="A473" s="18" t="s">
        <v>1330</v>
      </c>
      <c r="B473" s="18">
        <v>69</v>
      </c>
    </row>
    <row r="474" spans="1:4">
      <c r="A474" s="18" t="s">
        <v>1331</v>
      </c>
      <c r="B474" s="18">
        <v>0</v>
      </c>
    </row>
    <row r="475" spans="1:4">
      <c r="A475" s="18" t="s">
        <v>1332</v>
      </c>
      <c r="B475" s="18">
        <v>0</v>
      </c>
    </row>
    <row r="476" spans="1:4">
      <c r="A476" s="18" t="s">
        <v>1333</v>
      </c>
      <c r="B476" s="18">
        <v>46</v>
      </c>
    </row>
    <row r="477" spans="1:4">
      <c r="A477" s="18" t="s">
        <v>1334</v>
      </c>
      <c r="B477" s="18">
        <v>113</v>
      </c>
    </row>
    <row r="478" spans="1:4">
      <c r="A478" s="18" t="s">
        <v>1196</v>
      </c>
      <c r="B478" s="18">
        <v>1662</v>
      </c>
    </row>
    <row r="479" spans="1:4">
      <c r="A479" s="18" t="s">
        <v>1236</v>
      </c>
      <c r="B479" s="18">
        <v>313</v>
      </c>
    </row>
    <row r="480" spans="1:4">
      <c r="A480" s="18" t="s">
        <v>1329</v>
      </c>
      <c r="B480" s="18">
        <v>133</v>
      </c>
    </row>
    <row r="481" spans="1:4">
      <c r="A481" s="18" t="s">
        <v>1330</v>
      </c>
      <c r="B481" s="18">
        <v>106</v>
      </c>
    </row>
    <row r="482" spans="1:4">
      <c r="A482" s="18" t="s">
        <v>1331</v>
      </c>
      <c r="B482" s="18">
        <v>74</v>
      </c>
    </row>
    <row r="483" spans="1:4">
      <c r="A483" s="18" t="s">
        <v>1332</v>
      </c>
      <c r="B483" s="18">
        <v>0</v>
      </c>
    </row>
    <row r="484" spans="1:4">
      <c r="A484" s="18" t="s">
        <v>1333</v>
      </c>
      <c r="B484" s="18">
        <v>0</v>
      </c>
    </row>
    <row r="485" spans="1:4">
      <c r="A485" s="18" t="s">
        <v>1334</v>
      </c>
      <c r="B485" s="18">
        <v>0</v>
      </c>
    </row>
    <row r="486" spans="1:4">
      <c r="A486" s="18" t="s">
        <v>1240</v>
      </c>
      <c r="B486" s="18">
        <v>597</v>
      </c>
    </row>
    <row r="487" spans="1:4">
      <c r="A487" s="18" t="s">
        <v>1329</v>
      </c>
      <c r="B487" s="18">
        <v>219</v>
      </c>
    </row>
    <row r="488" spans="1:4">
      <c r="A488" s="18" t="s">
        <v>1330</v>
      </c>
      <c r="B488" s="18">
        <v>56</v>
      </c>
    </row>
    <row r="489" spans="1:4">
      <c r="A489" s="18" t="s">
        <v>1331</v>
      </c>
      <c r="B489" s="18">
        <v>316</v>
      </c>
    </row>
    <row r="490" spans="1:4">
      <c r="A490" s="18" t="s">
        <v>1332</v>
      </c>
      <c r="B490" s="18">
        <v>6</v>
      </c>
    </row>
    <row r="491" spans="1:4">
      <c r="A491" s="18" t="s">
        <v>1333</v>
      </c>
      <c r="B491" s="18">
        <v>0</v>
      </c>
    </row>
    <row r="492" spans="1:4">
      <c r="A492" s="18" t="s">
        <v>1334</v>
      </c>
      <c r="B492" s="18">
        <v>0</v>
      </c>
    </row>
    <row r="493" spans="1:4">
      <c r="A493" s="18" t="s">
        <v>1241</v>
      </c>
      <c r="B493" s="18">
        <v>752</v>
      </c>
      <c r="D493" s="18">
        <v>752</v>
      </c>
    </row>
    <row r="494" spans="1:4">
      <c r="A494" s="18" t="s">
        <v>1329</v>
      </c>
      <c r="B494" s="18">
        <v>299</v>
      </c>
    </row>
    <row r="495" spans="1:4">
      <c r="A495" s="18" t="s">
        <v>1330</v>
      </c>
      <c r="B495" s="18">
        <v>44</v>
      </c>
    </row>
    <row r="496" spans="1:4">
      <c r="A496" s="18" t="s">
        <v>1331</v>
      </c>
      <c r="B496" s="18">
        <v>51</v>
      </c>
    </row>
    <row r="497" spans="1:4">
      <c r="A497" s="18" t="s">
        <v>1332</v>
      </c>
      <c r="B497" s="18">
        <v>0</v>
      </c>
    </row>
    <row r="498" spans="1:4">
      <c r="A498" s="18" t="s">
        <v>1333</v>
      </c>
      <c r="B498" s="18">
        <v>297</v>
      </c>
    </row>
    <row r="499" spans="1:4">
      <c r="A499" s="18" t="s">
        <v>1334</v>
      </c>
      <c r="B499" s="18">
        <v>61</v>
      </c>
    </row>
    <row r="500" spans="1:4">
      <c r="D500" s="18">
        <f>SUM(D472:D499)</f>
        <v>2349</v>
      </c>
    </row>
    <row r="501" spans="1:4">
      <c r="D501" s="29">
        <f>D472/D500</f>
        <v>0.67986377181779478</v>
      </c>
    </row>
    <row r="502" spans="1:4">
      <c r="D502" s="29">
        <f>D493/D500</f>
        <v>0.32013622818220522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F1E0F0-4C23-9349-B2BE-FAA468B8E98C}">
  <dimension ref="A1:I284"/>
  <sheetViews>
    <sheetView workbookViewId="0">
      <selection activeCell="E13" sqref="E13"/>
    </sheetView>
  </sheetViews>
  <sheetFormatPr baseColWidth="10" defaultRowHeight="17"/>
  <cols>
    <col min="1" max="1" width="60.1640625" style="18" customWidth="1"/>
    <col min="2" max="2" width="15" style="18" customWidth="1"/>
    <col min="3" max="7" width="10.83203125" style="18"/>
    <col min="8" max="8" width="52.83203125" style="18" customWidth="1"/>
    <col min="9" max="9" width="10.83203125" style="22"/>
    <col min="10" max="16384" width="10.83203125" style="18"/>
  </cols>
  <sheetData>
    <row r="1" spans="1:9" ht="26">
      <c r="A1" s="23" t="s">
        <v>1093</v>
      </c>
      <c r="H1" s="18" t="s">
        <v>1397</v>
      </c>
    </row>
    <row r="2" spans="1:9">
      <c r="A2" s="24" t="s">
        <v>1094</v>
      </c>
    </row>
    <row r="3" spans="1:9" s="19" customFormat="1">
      <c r="A3" s="62"/>
      <c r="B3" s="19">
        <v>2020</v>
      </c>
      <c r="C3" s="56">
        <v>2021</v>
      </c>
      <c r="I3" s="31"/>
    </row>
    <row r="4" spans="1:9">
      <c r="A4" s="22" t="s">
        <v>483</v>
      </c>
      <c r="B4" s="22">
        <v>17055</v>
      </c>
    </row>
    <row r="5" spans="1:9">
      <c r="A5" s="22" t="s">
        <v>605</v>
      </c>
      <c r="B5" s="22">
        <v>8162</v>
      </c>
    </row>
    <row r="6" spans="1:9">
      <c r="A6" s="22" t="s">
        <v>1077</v>
      </c>
      <c r="B6" s="22">
        <v>554</v>
      </c>
    </row>
    <row r="7" spans="1:9" ht="26">
      <c r="A7" s="22" t="s">
        <v>1078</v>
      </c>
      <c r="B7" s="22">
        <v>391</v>
      </c>
      <c r="H7" s="23" t="s">
        <v>1096</v>
      </c>
    </row>
    <row r="8" spans="1:9">
      <c r="A8" s="22" t="s">
        <v>1079</v>
      </c>
      <c r="B8" s="22">
        <v>0</v>
      </c>
      <c r="H8" s="24" t="s">
        <v>1097</v>
      </c>
    </row>
    <row r="9" spans="1:9">
      <c r="A9" s="22" t="s">
        <v>1080</v>
      </c>
      <c r="B9" s="22">
        <v>391</v>
      </c>
    </row>
    <row r="10" spans="1:9">
      <c r="A10" s="22" t="s">
        <v>1081</v>
      </c>
      <c r="B10" s="22">
        <v>337</v>
      </c>
      <c r="H10" s="18" t="s">
        <v>1095</v>
      </c>
    </row>
    <row r="11" spans="1:9">
      <c r="A11" s="22" t="s">
        <v>1082</v>
      </c>
      <c r="B11" s="22">
        <v>54</v>
      </c>
      <c r="H11" s="18" t="s">
        <v>535</v>
      </c>
      <c r="I11" s="50">
        <v>46.5</v>
      </c>
    </row>
    <row r="12" spans="1:9">
      <c r="A12" s="22" t="s">
        <v>885</v>
      </c>
      <c r="B12" s="22">
        <v>163</v>
      </c>
      <c r="H12" s="18" t="s">
        <v>3</v>
      </c>
      <c r="I12" s="50">
        <v>45.7</v>
      </c>
    </row>
    <row r="13" spans="1:9">
      <c r="A13" s="22" t="s">
        <v>1083</v>
      </c>
      <c r="B13" s="22">
        <v>38</v>
      </c>
      <c r="H13" s="18" t="s">
        <v>4</v>
      </c>
      <c r="I13" s="50">
        <v>47.1</v>
      </c>
    </row>
    <row r="14" spans="1:9">
      <c r="A14" s="22" t="s">
        <v>1078</v>
      </c>
      <c r="B14" s="22">
        <v>12</v>
      </c>
    </row>
    <row r="15" spans="1:9">
      <c r="A15" s="22" t="s">
        <v>1079</v>
      </c>
      <c r="B15" s="22">
        <v>0</v>
      </c>
    </row>
    <row r="16" spans="1:9" ht="26">
      <c r="A16" s="22" t="s">
        <v>1080</v>
      </c>
      <c r="B16" s="22">
        <v>12</v>
      </c>
      <c r="H16" s="23" t="s">
        <v>1102</v>
      </c>
    </row>
    <row r="17" spans="1:9">
      <c r="A17" s="22" t="s">
        <v>1081</v>
      </c>
      <c r="B17" s="22">
        <v>12</v>
      </c>
      <c r="H17" s="24" t="s">
        <v>1094</v>
      </c>
    </row>
    <row r="18" spans="1:9">
      <c r="A18" s="22" t="s">
        <v>1082</v>
      </c>
      <c r="B18" s="22">
        <v>0</v>
      </c>
    </row>
    <row r="19" spans="1:9">
      <c r="A19" s="22" t="s">
        <v>885</v>
      </c>
      <c r="B19" s="22">
        <v>26</v>
      </c>
      <c r="H19" s="18" t="s">
        <v>483</v>
      </c>
      <c r="I19" s="22">
        <v>17055</v>
      </c>
    </row>
    <row r="20" spans="1:9">
      <c r="A20" s="22" t="s">
        <v>1084</v>
      </c>
      <c r="B20" s="22">
        <v>242</v>
      </c>
      <c r="H20" s="18" t="s">
        <v>1098</v>
      </c>
      <c r="I20" s="22">
        <v>11986</v>
      </c>
    </row>
    <row r="21" spans="1:9">
      <c r="A21" s="22" t="s">
        <v>1078</v>
      </c>
      <c r="B21" s="22">
        <v>178</v>
      </c>
      <c r="H21" s="18" t="s">
        <v>1099</v>
      </c>
      <c r="I21" s="22">
        <v>11986</v>
      </c>
    </row>
    <row r="22" spans="1:9">
      <c r="A22" s="22" t="s">
        <v>1079</v>
      </c>
      <c r="B22" s="22">
        <v>0</v>
      </c>
      <c r="H22" s="18" t="s">
        <v>939</v>
      </c>
      <c r="I22" s="22">
        <v>11801</v>
      </c>
    </row>
    <row r="23" spans="1:9">
      <c r="A23" s="22" t="s">
        <v>1080</v>
      </c>
      <c r="B23" s="22">
        <v>178</v>
      </c>
      <c r="H23" s="18" t="s">
        <v>940</v>
      </c>
      <c r="I23" s="22">
        <v>185</v>
      </c>
    </row>
    <row r="24" spans="1:9">
      <c r="A24" s="22" t="s">
        <v>1081</v>
      </c>
      <c r="B24" s="22">
        <v>178</v>
      </c>
      <c r="H24" s="18" t="s">
        <v>1100</v>
      </c>
      <c r="I24" s="22">
        <v>0</v>
      </c>
    </row>
    <row r="25" spans="1:9">
      <c r="A25" s="22" t="s">
        <v>1082</v>
      </c>
      <c r="B25" s="22">
        <v>0</v>
      </c>
      <c r="H25" s="18" t="s">
        <v>1101</v>
      </c>
      <c r="I25" s="22">
        <v>5069</v>
      </c>
    </row>
    <row r="26" spans="1:9">
      <c r="A26" s="22" t="s">
        <v>885</v>
      </c>
      <c r="B26" s="22">
        <v>64</v>
      </c>
    </row>
    <row r="27" spans="1:9">
      <c r="A27" s="22" t="s">
        <v>1085</v>
      </c>
      <c r="B27" s="22">
        <v>187</v>
      </c>
    </row>
    <row r="28" spans="1:9" ht="54">
      <c r="A28" s="22" t="s">
        <v>1078</v>
      </c>
      <c r="B28" s="22">
        <v>173</v>
      </c>
      <c r="H28" s="51" t="s">
        <v>1114</v>
      </c>
    </row>
    <row r="29" spans="1:9">
      <c r="A29" s="22" t="s">
        <v>1079</v>
      </c>
      <c r="B29" s="22">
        <v>0</v>
      </c>
    </row>
    <row r="30" spans="1:9">
      <c r="A30" s="22" t="s">
        <v>1080</v>
      </c>
      <c r="B30" s="22">
        <v>173</v>
      </c>
    </row>
    <row r="31" spans="1:9">
      <c r="A31" s="22" t="s">
        <v>1081</v>
      </c>
      <c r="B31" s="22">
        <v>151</v>
      </c>
      <c r="H31" s="18" t="s">
        <v>483</v>
      </c>
      <c r="I31" s="22">
        <v>17055</v>
      </c>
    </row>
    <row r="32" spans="1:9">
      <c r="A32" s="22" t="s">
        <v>1082</v>
      </c>
      <c r="B32" s="22">
        <v>22</v>
      </c>
      <c r="H32" s="18" t="s">
        <v>1103</v>
      </c>
      <c r="I32" s="22">
        <v>883</v>
      </c>
    </row>
    <row r="33" spans="1:9">
      <c r="A33" s="22" t="s">
        <v>885</v>
      </c>
      <c r="B33" s="22">
        <v>14</v>
      </c>
      <c r="H33" s="18" t="s">
        <v>1104</v>
      </c>
      <c r="I33" s="22">
        <v>698</v>
      </c>
    </row>
    <row r="34" spans="1:9">
      <c r="A34" s="22" t="s">
        <v>1086</v>
      </c>
      <c r="B34" s="22">
        <v>614</v>
      </c>
      <c r="H34" s="18" t="s">
        <v>1105</v>
      </c>
      <c r="I34" s="22">
        <v>59</v>
      </c>
    </row>
    <row r="35" spans="1:9">
      <c r="A35" s="22" t="s">
        <v>1078</v>
      </c>
      <c r="B35" s="22">
        <v>613</v>
      </c>
      <c r="H35" s="18" t="s">
        <v>1106</v>
      </c>
      <c r="I35" s="22">
        <v>639</v>
      </c>
    </row>
    <row r="36" spans="1:9">
      <c r="A36" s="22" t="s">
        <v>1079</v>
      </c>
      <c r="B36" s="22">
        <v>0</v>
      </c>
      <c r="H36" s="18" t="s">
        <v>1107</v>
      </c>
      <c r="I36" s="22">
        <v>185</v>
      </c>
    </row>
    <row r="37" spans="1:9">
      <c r="A37" s="22" t="s">
        <v>1080</v>
      </c>
      <c r="B37" s="22">
        <v>613</v>
      </c>
      <c r="H37" s="18" t="s">
        <v>1108</v>
      </c>
      <c r="I37" s="22">
        <v>722</v>
      </c>
    </row>
    <row r="38" spans="1:9">
      <c r="A38" s="22" t="s">
        <v>1081</v>
      </c>
      <c r="B38" s="22">
        <v>613</v>
      </c>
      <c r="H38" s="18" t="s">
        <v>1104</v>
      </c>
      <c r="I38" s="22">
        <v>578</v>
      </c>
    </row>
    <row r="39" spans="1:9">
      <c r="A39" s="22" t="s">
        <v>1082</v>
      </c>
      <c r="B39" s="22">
        <v>0</v>
      </c>
      <c r="H39" s="18" t="s">
        <v>1105</v>
      </c>
      <c r="I39" s="22">
        <v>201</v>
      </c>
    </row>
    <row r="40" spans="1:9">
      <c r="A40" s="22" t="s">
        <v>885</v>
      </c>
      <c r="B40" s="22">
        <v>1</v>
      </c>
      <c r="H40" s="18" t="s">
        <v>1106</v>
      </c>
      <c r="I40" s="22">
        <v>377</v>
      </c>
    </row>
    <row r="41" spans="1:9">
      <c r="A41" s="22" t="s">
        <v>980</v>
      </c>
      <c r="B41" s="22">
        <v>1261</v>
      </c>
      <c r="H41" s="18" t="s">
        <v>1107</v>
      </c>
      <c r="I41" s="22">
        <v>144</v>
      </c>
    </row>
    <row r="42" spans="1:9">
      <c r="A42" s="22" t="s">
        <v>1078</v>
      </c>
      <c r="B42" s="22">
        <v>1259</v>
      </c>
      <c r="H42" s="18" t="s">
        <v>1109</v>
      </c>
      <c r="I42" s="22">
        <v>4304</v>
      </c>
    </row>
    <row r="43" spans="1:9">
      <c r="A43" s="22" t="s">
        <v>1079</v>
      </c>
      <c r="B43" s="22">
        <v>0</v>
      </c>
      <c r="H43" s="18" t="s">
        <v>1104</v>
      </c>
      <c r="I43" s="22">
        <v>4099</v>
      </c>
    </row>
    <row r="44" spans="1:9">
      <c r="A44" s="22" t="s">
        <v>1080</v>
      </c>
      <c r="B44" s="22">
        <v>1259</v>
      </c>
      <c r="H44" s="18" t="s">
        <v>1105</v>
      </c>
      <c r="I44" s="22">
        <v>2606</v>
      </c>
    </row>
    <row r="45" spans="1:9">
      <c r="A45" s="22" t="s">
        <v>1081</v>
      </c>
      <c r="B45" s="22">
        <v>1259</v>
      </c>
      <c r="H45" s="18" t="s">
        <v>1106</v>
      </c>
      <c r="I45" s="22">
        <v>1493</v>
      </c>
    </row>
    <row r="46" spans="1:9">
      <c r="A46" s="22" t="s">
        <v>1082</v>
      </c>
      <c r="B46" s="22">
        <v>0</v>
      </c>
      <c r="H46" s="18" t="s">
        <v>1107</v>
      </c>
      <c r="I46" s="22">
        <v>205</v>
      </c>
    </row>
    <row r="47" spans="1:9">
      <c r="A47" s="22" t="s">
        <v>885</v>
      </c>
      <c r="B47" s="22">
        <v>2</v>
      </c>
      <c r="H47" s="18" t="s">
        <v>1110</v>
      </c>
      <c r="I47" s="22">
        <v>3533</v>
      </c>
    </row>
    <row r="48" spans="1:9">
      <c r="A48" s="22" t="s">
        <v>1087</v>
      </c>
      <c r="B48" s="22">
        <v>1760</v>
      </c>
      <c r="H48" s="18" t="s">
        <v>1104</v>
      </c>
      <c r="I48" s="22">
        <v>3406</v>
      </c>
    </row>
    <row r="49" spans="1:9">
      <c r="A49" s="22" t="s">
        <v>1078</v>
      </c>
      <c r="B49" s="22">
        <v>1687</v>
      </c>
      <c r="H49" s="18" t="s">
        <v>1105</v>
      </c>
      <c r="I49" s="22">
        <v>2686</v>
      </c>
    </row>
    <row r="50" spans="1:9">
      <c r="A50" s="22" t="s">
        <v>1079</v>
      </c>
      <c r="B50" s="22">
        <v>0</v>
      </c>
      <c r="H50" s="18" t="s">
        <v>1106</v>
      </c>
      <c r="I50" s="22">
        <v>720</v>
      </c>
    </row>
    <row r="51" spans="1:9">
      <c r="A51" s="22" t="s">
        <v>1080</v>
      </c>
      <c r="B51" s="22">
        <v>1687</v>
      </c>
      <c r="H51" s="18" t="s">
        <v>1107</v>
      </c>
      <c r="I51" s="22">
        <v>127</v>
      </c>
    </row>
    <row r="52" spans="1:9">
      <c r="A52" s="22" t="s">
        <v>1081</v>
      </c>
      <c r="B52" s="22">
        <v>1685</v>
      </c>
      <c r="H52" s="18" t="s">
        <v>1111</v>
      </c>
      <c r="I52" s="22">
        <v>3346</v>
      </c>
    </row>
    <row r="53" spans="1:9">
      <c r="A53" s="22" t="s">
        <v>1082</v>
      </c>
      <c r="B53" s="22">
        <v>2</v>
      </c>
      <c r="H53" s="18" t="s">
        <v>1104</v>
      </c>
      <c r="I53" s="22">
        <v>2769</v>
      </c>
    </row>
    <row r="54" spans="1:9">
      <c r="A54" s="22" t="s">
        <v>885</v>
      </c>
      <c r="B54" s="22">
        <v>73</v>
      </c>
      <c r="H54" s="18" t="s">
        <v>1105</v>
      </c>
      <c r="I54" s="22">
        <v>1938</v>
      </c>
    </row>
    <row r="55" spans="1:9">
      <c r="A55" s="22" t="s">
        <v>1088</v>
      </c>
      <c r="B55" s="22">
        <v>836</v>
      </c>
      <c r="H55" s="18" t="s">
        <v>1106</v>
      </c>
      <c r="I55" s="22">
        <v>831</v>
      </c>
    </row>
    <row r="56" spans="1:9">
      <c r="A56" s="22" t="s">
        <v>1078</v>
      </c>
      <c r="B56" s="22">
        <v>731</v>
      </c>
      <c r="H56" s="18" t="s">
        <v>1107</v>
      </c>
      <c r="I56" s="22">
        <v>577</v>
      </c>
    </row>
    <row r="57" spans="1:9">
      <c r="A57" s="22" t="s">
        <v>1079</v>
      </c>
      <c r="B57" s="22">
        <v>0</v>
      </c>
      <c r="H57" s="18" t="s">
        <v>1112</v>
      </c>
      <c r="I57" s="22">
        <v>1332</v>
      </c>
    </row>
    <row r="58" spans="1:9">
      <c r="A58" s="22" t="s">
        <v>1080</v>
      </c>
      <c r="B58" s="22">
        <v>731</v>
      </c>
      <c r="H58" s="18" t="s">
        <v>1104</v>
      </c>
      <c r="I58" s="22">
        <v>554</v>
      </c>
    </row>
    <row r="59" spans="1:9">
      <c r="A59" s="22" t="s">
        <v>1081</v>
      </c>
      <c r="B59" s="22">
        <v>731</v>
      </c>
      <c r="H59" s="18" t="s">
        <v>1105</v>
      </c>
      <c r="I59" s="22">
        <v>254</v>
      </c>
    </row>
    <row r="60" spans="1:9">
      <c r="A60" s="22" t="s">
        <v>1082</v>
      </c>
      <c r="B60" s="22">
        <v>0</v>
      </c>
      <c r="H60" s="18" t="s">
        <v>1106</v>
      </c>
      <c r="I60" s="22">
        <v>300</v>
      </c>
    </row>
    <row r="61" spans="1:9">
      <c r="A61" s="22" t="s">
        <v>885</v>
      </c>
      <c r="B61" s="22">
        <v>105</v>
      </c>
      <c r="H61" s="18" t="s">
        <v>1107</v>
      </c>
      <c r="I61" s="22">
        <v>778</v>
      </c>
    </row>
    <row r="62" spans="1:9">
      <c r="A62" s="22" t="s">
        <v>1089</v>
      </c>
      <c r="B62" s="22">
        <v>224</v>
      </c>
      <c r="H62" s="18" t="s">
        <v>1113</v>
      </c>
      <c r="I62" s="22">
        <v>2935</v>
      </c>
    </row>
    <row r="63" spans="1:9">
      <c r="A63" s="22" t="s">
        <v>1078</v>
      </c>
      <c r="B63" s="22">
        <v>173</v>
      </c>
      <c r="H63" s="18" t="s">
        <v>1104</v>
      </c>
      <c r="I63" s="22">
        <v>430</v>
      </c>
    </row>
    <row r="64" spans="1:9">
      <c r="A64" s="22" t="s">
        <v>1079</v>
      </c>
      <c r="B64" s="22">
        <v>0</v>
      </c>
      <c r="H64" s="18" t="s">
        <v>1105</v>
      </c>
      <c r="I64" s="22">
        <v>79</v>
      </c>
    </row>
    <row r="65" spans="1:9">
      <c r="A65" s="22" t="s">
        <v>1080</v>
      </c>
      <c r="B65" s="22">
        <v>173</v>
      </c>
      <c r="H65" s="18" t="s">
        <v>1106</v>
      </c>
      <c r="I65" s="22">
        <v>351</v>
      </c>
    </row>
    <row r="66" spans="1:9">
      <c r="A66" s="22" t="s">
        <v>1081</v>
      </c>
      <c r="B66" s="22">
        <v>173</v>
      </c>
      <c r="H66" s="18" t="s">
        <v>1107</v>
      </c>
      <c r="I66" s="22">
        <v>2505</v>
      </c>
    </row>
    <row r="67" spans="1:9">
      <c r="A67" s="22" t="s">
        <v>1082</v>
      </c>
      <c r="B67" s="22">
        <v>0</v>
      </c>
    </row>
    <row r="68" spans="1:9">
      <c r="A68" s="22" t="s">
        <v>885</v>
      </c>
      <c r="B68" s="22">
        <v>51</v>
      </c>
    </row>
    <row r="69" spans="1:9">
      <c r="A69" s="22" t="s">
        <v>1090</v>
      </c>
      <c r="B69" s="22">
        <v>278</v>
      </c>
    </row>
    <row r="70" spans="1:9">
      <c r="A70" s="22" t="s">
        <v>1078</v>
      </c>
      <c r="B70" s="22">
        <v>168</v>
      </c>
    </row>
    <row r="71" spans="1:9">
      <c r="A71" s="22" t="s">
        <v>1079</v>
      </c>
      <c r="B71" s="22">
        <v>0</v>
      </c>
    </row>
    <row r="72" spans="1:9">
      <c r="A72" s="22" t="s">
        <v>1080</v>
      </c>
      <c r="B72" s="22">
        <v>168</v>
      </c>
    </row>
    <row r="73" spans="1:9">
      <c r="A73" s="22" t="s">
        <v>1081</v>
      </c>
      <c r="B73" s="22">
        <v>168</v>
      </c>
    </row>
    <row r="74" spans="1:9">
      <c r="A74" s="22" t="s">
        <v>1082</v>
      </c>
      <c r="B74" s="22">
        <v>0</v>
      </c>
    </row>
    <row r="75" spans="1:9">
      <c r="A75" s="22" t="s">
        <v>885</v>
      </c>
      <c r="B75" s="22">
        <v>110</v>
      </c>
    </row>
    <row r="76" spans="1:9">
      <c r="A76" s="22" t="s">
        <v>1091</v>
      </c>
      <c r="B76" s="22">
        <v>654</v>
      </c>
    </row>
    <row r="77" spans="1:9">
      <c r="A77" s="22" t="s">
        <v>1078</v>
      </c>
      <c r="B77" s="22">
        <v>218</v>
      </c>
    </row>
    <row r="78" spans="1:9">
      <c r="A78" s="22" t="s">
        <v>238</v>
      </c>
      <c r="B78" s="22">
        <v>218</v>
      </c>
    </row>
    <row r="79" spans="1:9">
      <c r="A79" s="22" t="s">
        <v>239</v>
      </c>
      <c r="B79" s="22">
        <v>0</v>
      </c>
    </row>
    <row r="80" spans="1:9">
      <c r="A80" s="22" t="s">
        <v>885</v>
      </c>
      <c r="B80" s="22">
        <v>436</v>
      </c>
    </row>
    <row r="81" spans="1:2">
      <c r="A81" s="22" t="s">
        <v>1092</v>
      </c>
      <c r="B81" s="22">
        <v>470</v>
      </c>
    </row>
    <row r="82" spans="1:2">
      <c r="A82" s="22" t="s">
        <v>1078</v>
      </c>
      <c r="B82" s="22">
        <v>205</v>
      </c>
    </row>
    <row r="83" spans="1:2">
      <c r="A83" s="22" t="s">
        <v>238</v>
      </c>
      <c r="B83" s="22">
        <v>201</v>
      </c>
    </row>
    <row r="84" spans="1:2">
      <c r="A84" s="22" t="s">
        <v>239</v>
      </c>
      <c r="B84" s="22">
        <v>4</v>
      </c>
    </row>
    <row r="85" spans="1:2">
      <c r="A85" s="22" t="s">
        <v>885</v>
      </c>
      <c r="B85" s="22">
        <v>265</v>
      </c>
    </row>
    <row r="86" spans="1:2">
      <c r="A86" s="22" t="s">
        <v>1057</v>
      </c>
      <c r="B86" s="22">
        <v>1044</v>
      </c>
    </row>
    <row r="87" spans="1:2">
      <c r="A87" s="22" t="s">
        <v>1078</v>
      </c>
      <c r="B87" s="22">
        <v>112</v>
      </c>
    </row>
    <row r="88" spans="1:2">
      <c r="A88" s="22" t="s">
        <v>238</v>
      </c>
      <c r="B88" s="22">
        <v>101</v>
      </c>
    </row>
    <row r="89" spans="1:2">
      <c r="A89" s="22" t="s">
        <v>239</v>
      </c>
      <c r="B89" s="22">
        <v>11</v>
      </c>
    </row>
    <row r="90" spans="1:2">
      <c r="A90" s="22" t="s">
        <v>885</v>
      </c>
      <c r="B90" s="22">
        <v>932</v>
      </c>
    </row>
    <row r="91" spans="1:2">
      <c r="A91" s="22" t="s">
        <v>620</v>
      </c>
      <c r="B91" s="22">
        <v>8893</v>
      </c>
    </row>
    <row r="92" spans="1:2">
      <c r="A92" s="22" t="s">
        <v>1077</v>
      </c>
      <c r="B92" s="22">
        <v>329</v>
      </c>
    </row>
    <row r="93" spans="1:2">
      <c r="A93" s="22" t="s">
        <v>1078</v>
      </c>
      <c r="B93" s="22">
        <v>182</v>
      </c>
    </row>
    <row r="94" spans="1:2">
      <c r="A94" s="22" t="s">
        <v>1079</v>
      </c>
      <c r="B94" s="22">
        <v>0</v>
      </c>
    </row>
    <row r="95" spans="1:2">
      <c r="A95" s="22" t="s">
        <v>1080</v>
      </c>
      <c r="B95" s="22">
        <v>182</v>
      </c>
    </row>
    <row r="96" spans="1:2">
      <c r="A96" s="22" t="s">
        <v>1081</v>
      </c>
      <c r="B96" s="22">
        <v>171</v>
      </c>
    </row>
    <row r="97" spans="1:2">
      <c r="A97" s="22" t="s">
        <v>1082</v>
      </c>
      <c r="B97" s="22">
        <v>11</v>
      </c>
    </row>
    <row r="98" spans="1:2">
      <c r="A98" s="22" t="s">
        <v>885</v>
      </c>
      <c r="B98" s="22">
        <v>147</v>
      </c>
    </row>
    <row r="99" spans="1:2">
      <c r="A99" s="22" t="s">
        <v>1083</v>
      </c>
      <c r="B99" s="22">
        <v>181</v>
      </c>
    </row>
    <row r="100" spans="1:2">
      <c r="A100" s="22" t="s">
        <v>1078</v>
      </c>
      <c r="B100" s="22">
        <v>154</v>
      </c>
    </row>
    <row r="101" spans="1:2">
      <c r="A101" s="22" t="s">
        <v>1079</v>
      </c>
      <c r="B101" s="22">
        <v>0</v>
      </c>
    </row>
    <row r="102" spans="1:2">
      <c r="A102" s="22" t="s">
        <v>1080</v>
      </c>
      <c r="B102" s="22">
        <v>154</v>
      </c>
    </row>
    <row r="103" spans="1:2">
      <c r="A103" s="22" t="s">
        <v>1081</v>
      </c>
      <c r="B103" s="22">
        <v>154</v>
      </c>
    </row>
    <row r="104" spans="1:2">
      <c r="A104" s="22" t="s">
        <v>1082</v>
      </c>
      <c r="B104" s="22">
        <v>0</v>
      </c>
    </row>
    <row r="105" spans="1:2">
      <c r="A105" s="22" t="s">
        <v>885</v>
      </c>
      <c r="B105" s="22">
        <v>27</v>
      </c>
    </row>
    <row r="106" spans="1:2">
      <c r="A106" s="22" t="s">
        <v>1084</v>
      </c>
      <c r="B106" s="22">
        <v>261</v>
      </c>
    </row>
    <row r="107" spans="1:2">
      <c r="A107" s="22" t="s">
        <v>1078</v>
      </c>
      <c r="B107" s="22">
        <v>261</v>
      </c>
    </row>
    <row r="108" spans="1:2">
      <c r="A108" s="22" t="s">
        <v>1079</v>
      </c>
      <c r="B108" s="22">
        <v>0</v>
      </c>
    </row>
    <row r="109" spans="1:2">
      <c r="A109" s="22" t="s">
        <v>1080</v>
      </c>
      <c r="B109" s="22">
        <v>261</v>
      </c>
    </row>
    <row r="110" spans="1:2">
      <c r="A110" s="22" t="s">
        <v>1081</v>
      </c>
      <c r="B110" s="22">
        <v>234</v>
      </c>
    </row>
    <row r="111" spans="1:2">
      <c r="A111" s="22" t="s">
        <v>1082</v>
      </c>
      <c r="B111" s="22">
        <v>27</v>
      </c>
    </row>
    <row r="112" spans="1:2">
      <c r="A112" s="22" t="s">
        <v>885</v>
      </c>
      <c r="B112" s="22">
        <v>0</v>
      </c>
    </row>
    <row r="113" spans="1:2">
      <c r="A113" s="22" t="s">
        <v>1085</v>
      </c>
      <c r="B113" s="22">
        <v>298</v>
      </c>
    </row>
    <row r="114" spans="1:2">
      <c r="A114" s="22" t="s">
        <v>1078</v>
      </c>
      <c r="B114" s="22">
        <v>245</v>
      </c>
    </row>
    <row r="115" spans="1:2">
      <c r="A115" s="22" t="s">
        <v>1079</v>
      </c>
      <c r="B115" s="22">
        <v>0</v>
      </c>
    </row>
    <row r="116" spans="1:2">
      <c r="A116" s="22" t="s">
        <v>1080</v>
      </c>
      <c r="B116" s="22">
        <v>245</v>
      </c>
    </row>
    <row r="117" spans="1:2">
      <c r="A117" s="22" t="s">
        <v>1081</v>
      </c>
      <c r="B117" s="22">
        <v>245</v>
      </c>
    </row>
    <row r="118" spans="1:2">
      <c r="A118" s="22" t="s">
        <v>1082</v>
      </c>
      <c r="B118" s="22">
        <v>0</v>
      </c>
    </row>
    <row r="119" spans="1:2">
      <c r="A119" s="22" t="s">
        <v>885</v>
      </c>
      <c r="B119" s="22">
        <v>53</v>
      </c>
    </row>
    <row r="120" spans="1:2">
      <c r="A120" s="22" t="s">
        <v>1086</v>
      </c>
      <c r="B120" s="22">
        <v>772</v>
      </c>
    </row>
    <row r="121" spans="1:2">
      <c r="A121" s="22" t="s">
        <v>1078</v>
      </c>
      <c r="B121" s="22">
        <v>757</v>
      </c>
    </row>
    <row r="122" spans="1:2">
      <c r="A122" s="22" t="s">
        <v>1079</v>
      </c>
      <c r="B122" s="22">
        <v>0</v>
      </c>
    </row>
    <row r="123" spans="1:2">
      <c r="A123" s="22" t="s">
        <v>1080</v>
      </c>
      <c r="B123" s="22">
        <v>757</v>
      </c>
    </row>
    <row r="124" spans="1:2">
      <c r="A124" s="22" t="s">
        <v>1081</v>
      </c>
      <c r="B124" s="22">
        <v>757</v>
      </c>
    </row>
    <row r="125" spans="1:2">
      <c r="A125" s="22" t="s">
        <v>1082</v>
      </c>
      <c r="B125" s="22">
        <v>0</v>
      </c>
    </row>
    <row r="126" spans="1:2">
      <c r="A126" s="22" t="s">
        <v>885</v>
      </c>
      <c r="B126" s="22">
        <v>15</v>
      </c>
    </row>
    <row r="127" spans="1:2">
      <c r="A127" s="22" t="s">
        <v>980</v>
      </c>
      <c r="B127" s="22">
        <v>1172</v>
      </c>
    </row>
    <row r="128" spans="1:2">
      <c r="A128" s="22" t="s">
        <v>1078</v>
      </c>
      <c r="B128" s="22">
        <v>1002</v>
      </c>
    </row>
    <row r="129" spans="1:2">
      <c r="A129" s="22" t="s">
        <v>1079</v>
      </c>
      <c r="B129" s="22">
        <v>0</v>
      </c>
    </row>
    <row r="130" spans="1:2">
      <c r="A130" s="22" t="s">
        <v>1080</v>
      </c>
      <c r="B130" s="22">
        <v>1002</v>
      </c>
    </row>
    <row r="131" spans="1:2">
      <c r="A131" s="22" t="s">
        <v>1081</v>
      </c>
      <c r="B131" s="22">
        <v>1002</v>
      </c>
    </row>
    <row r="132" spans="1:2">
      <c r="A132" s="22" t="s">
        <v>1082</v>
      </c>
      <c r="B132" s="22">
        <v>0</v>
      </c>
    </row>
    <row r="133" spans="1:2">
      <c r="A133" s="22" t="s">
        <v>885</v>
      </c>
      <c r="B133" s="22">
        <v>170</v>
      </c>
    </row>
    <row r="134" spans="1:2">
      <c r="A134" s="22" t="s">
        <v>1087</v>
      </c>
      <c r="B134" s="22">
        <v>1773</v>
      </c>
    </row>
    <row r="135" spans="1:2">
      <c r="A135" s="22" t="s">
        <v>1078</v>
      </c>
      <c r="B135" s="22">
        <v>1660</v>
      </c>
    </row>
    <row r="136" spans="1:2">
      <c r="A136" s="22" t="s">
        <v>1079</v>
      </c>
      <c r="B136" s="22">
        <v>0</v>
      </c>
    </row>
    <row r="137" spans="1:2">
      <c r="A137" s="22" t="s">
        <v>1080</v>
      </c>
      <c r="B137" s="22">
        <v>1660</v>
      </c>
    </row>
    <row r="138" spans="1:2">
      <c r="A138" s="22" t="s">
        <v>1081</v>
      </c>
      <c r="B138" s="22">
        <v>1660</v>
      </c>
    </row>
    <row r="139" spans="1:2">
      <c r="A139" s="22" t="s">
        <v>1082</v>
      </c>
      <c r="B139" s="22">
        <v>0</v>
      </c>
    </row>
    <row r="140" spans="1:2">
      <c r="A140" s="22" t="s">
        <v>885</v>
      </c>
      <c r="B140" s="22">
        <v>113</v>
      </c>
    </row>
    <row r="141" spans="1:2">
      <c r="A141" s="22" t="s">
        <v>1088</v>
      </c>
      <c r="B141" s="22">
        <v>1198</v>
      </c>
    </row>
    <row r="142" spans="1:2">
      <c r="A142" s="22" t="s">
        <v>1078</v>
      </c>
      <c r="B142" s="22">
        <v>932</v>
      </c>
    </row>
    <row r="143" spans="1:2">
      <c r="A143" s="22" t="s">
        <v>1079</v>
      </c>
      <c r="B143" s="22">
        <v>0</v>
      </c>
    </row>
    <row r="144" spans="1:2">
      <c r="A144" s="22" t="s">
        <v>1080</v>
      </c>
      <c r="B144" s="22">
        <v>932</v>
      </c>
    </row>
    <row r="145" spans="1:2">
      <c r="A145" s="22" t="s">
        <v>1081</v>
      </c>
      <c r="B145" s="22">
        <v>888</v>
      </c>
    </row>
    <row r="146" spans="1:2">
      <c r="A146" s="22" t="s">
        <v>1082</v>
      </c>
      <c r="B146" s="22">
        <v>44</v>
      </c>
    </row>
    <row r="147" spans="1:2">
      <c r="A147" s="22" t="s">
        <v>885</v>
      </c>
      <c r="B147" s="22">
        <v>266</v>
      </c>
    </row>
    <row r="148" spans="1:2">
      <c r="A148" s="22" t="s">
        <v>1089</v>
      </c>
      <c r="B148" s="22">
        <v>404</v>
      </c>
    </row>
    <row r="149" spans="1:2">
      <c r="A149" s="22" t="s">
        <v>1078</v>
      </c>
      <c r="B149" s="22">
        <v>301</v>
      </c>
    </row>
    <row r="150" spans="1:2">
      <c r="A150" s="22" t="s">
        <v>1079</v>
      </c>
      <c r="B150" s="22">
        <v>0</v>
      </c>
    </row>
    <row r="151" spans="1:2">
      <c r="A151" s="22" t="s">
        <v>1080</v>
      </c>
      <c r="B151" s="22">
        <v>301</v>
      </c>
    </row>
    <row r="152" spans="1:2">
      <c r="A152" s="22" t="s">
        <v>1081</v>
      </c>
      <c r="B152" s="22">
        <v>301</v>
      </c>
    </row>
    <row r="153" spans="1:2">
      <c r="A153" s="22" t="s">
        <v>1082</v>
      </c>
      <c r="B153" s="22">
        <v>0</v>
      </c>
    </row>
    <row r="154" spans="1:2">
      <c r="A154" s="22" t="s">
        <v>885</v>
      </c>
      <c r="B154" s="22">
        <v>103</v>
      </c>
    </row>
    <row r="155" spans="1:2">
      <c r="A155" s="22" t="s">
        <v>1090</v>
      </c>
      <c r="B155" s="22">
        <v>406</v>
      </c>
    </row>
    <row r="156" spans="1:2">
      <c r="A156" s="22" t="s">
        <v>1078</v>
      </c>
      <c r="B156" s="22">
        <v>282</v>
      </c>
    </row>
    <row r="157" spans="1:2">
      <c r="A157" s="22" t="s">
        <v>1079</v>
      </c>
      <c r="B157" s="22">
        <v>0</v>
      </c>
    </row>
    <row r="158" spans="1:2">
      <c r="A158" s="22" t="s">
        <v>1080</v>
      </c>
      <c r="B158" s="22">
        <v>282</v>
      </c>
    </row>
    <row r="159" spans="1:2">
      <c r="A159" s="22" t="s">
        <v>1081</v>
      </c>
      <c r="B159" s="22">
        <v>276</v>
      </c>
    </row>
    <row r="160" spans="1:2">
      <c r="A160" s="22" t="s">
        <v>1082</v>
      </c>
      <c r="B160" s="22">
        <v>6</v>
      </c>
    </row>
    <row r="161" spans="1:2">
      <c r="A161" s="22" t="s">
        <v>885</v>
      </c>
      <c r="B161" s="22">
        <v>124</v>
      </c>
    </row>
    <row r="162" spans="1:2">
      <c r="A162" s="22" t="s">
        <v>1091</v>
      </c>
      <c r="B162" s="22">
        <v>678</v>
      </c>
    </row>
    <row r="163" spans="1:2">
      <c r="A163" s="22" t="s">
        <v>1078</v>
      </c>
      <c r="B163" s="22">
        <v>212</v>
      </c>
    </row>
    <row r="164" spans="1:2">
      <c r="A164" s="22" t="s">
        <v>238</v>
      </c>
      <c r="B164" s="22">
        <v>212</v>
      </c>
    </row>
    <row r="165" spans="1:2">
      <c r="A165" s="22" t="s">
        <v>239</v>
      </c>
      <c r="B165" s="22">
        <v>0</v>
      </c>
    </row>
    <row r="166" spans="1:2">
      <c r="A166" s="22" t="s">
        <v>885</v>
      </c>
      <c r="B166" s="22">
        <v>466</v>
      </c>
    </row>
    <row r="167" spans="1:2">
      <c r="A167" s="22" t="s">
        <v>1092</v>
      </c>
      <c r="B167" s="22">
        <v>462</v>
      </c>
    </row>
    <row r="168" spans="1:2">
      <c r="A168" s="22" t="s">
        <v>1078</v>
      </c>
      <c r="B168" s="22">
        <v>21</v>
      </c>
    </row>
    <row r="169" spans="1:2">
      <c r="A169" s="22" t="s">
        <v>238</v>
      </c>
      <c r="B169" s="22">
        <v>21</v>
      </c>
    </row>
    <row r="170" spans="1:2">
      <c r="A170" s="22" t="s">
        <v>239</v>
      </c>
      <c r="B170" s="22">
        <v>0</v>
      </c>
    </row>
    <row r="171" spans="1:2">
      <c r="A171" s="22" t="s">
        <v>885</v>
      </c>
      <c r="B171" s="22">
        <v>441</v>
      </c>
    </row>
    <row r="172" spans="1:2">
      <c r="A172" s="22" t="s">
        <v>1057</v>
      </c>
      <c r="B172" s="22">
        <v>959</v>
      </c>
    </row>
    <row r="173" spans="1:2">
      <c r="A173" s="22" t="s">
        <v>1078</v>
      </c>
      <c r="B173" s="22">
        <v>57</v>
      </c>
    </row>
    <row r="174" spans="1:2">
      <c r="A174" s="22" t="s">
        <v>238</v>
      </c>
      <c r="B174" s="22">
        <v>53</v>
      </c>
    </row>
    <row r="175" spans="1:2">
      <c r="A175" s="22" t="s">
        <v>239</v>
      </c>
      <c r="B175" s="22">
        <v>4</v>
      </c>
    </row>
    <row r="176" spans="1:2">
      <c r="A176" s="22" t="s">
        <v>885</v>
      </c>
      <c r="B176" s="22">
        <v>902</v>
      </c>
    </row>
    <row r="180" spans="1:2" ht="26">
      <c r="A180" s="23" t="s">
        <v>1150</v>
      </c>
    </row>
    <row r="181" spans="1:2">
      <c r="A181" s="24" t="s">
        <v>1151</v>
      </c>
    </row>
    <row r="183" spans="1:2">
      <c r="A183" s="18" t="s">
        <v>483</v>
      </c>
      <c r="B183" s="44">
        <v>45809</v>
      </c>
    </row>
    <row r="184" spans="1:2">
      <c r="A184" s="18" t="s">
        <v>1115</v>
      </c>
      <c r="B184" s="44">
        <v>71426</v>
      </c>
    </row>
    <row r="185" spans="1:2">
      <c r="A185" s="18" t="s">
        <v>1116</v>
      </c>
      <c r="B185" s="44">
        <v>83068</v>
      </c>
    </row>
    <row r="186" spans="1:2">
      <c r="A186" s="18" t="s">
        <v>1117</v>
      </c>
      <c r="B186" s="44">
        <v>86352</v>
      </c>
    </row>
    <row r="187" spans="1:2">
      <c r="A187" s="18" t="s">
        <v>1118</v>
      </c>
      <c r="B187" s="44">
        <v>79167</v>
      </c>
    </row>
    <row r="188" spans="1:2">
      <c r="A188" s="18" t="s">
        <v>1119</v>
      </c>
      <c r="B188" s="44">
        <v>95714</v>
      </c>
    </row>
    <row r="189" spans="1:2">
      <c r="A189" s="18" t="s">
        <v>1120</v>
      </c>
      <c r="B189" s="44">
        <v>94167</v>
      </c>
    </row>
    <row r="190" spans="1:2">
      <c r="A190" s="18" t="s">
        <v>1121</v>
      </c>
      <c r="B190" s="44">
        <v>109135</v>
      </c>
    </row>
    <row r="191" spans="1:2">
      <c r="A191" s="18" t="s">
        <v>1122</v>
      </c>
      <c r="B191" s="44">
        <v>43967</v>
      </c>
    </row>
    <row r="192" spans="1:2">
      <c r="A192" s="18" t="s">
        <v>1123</v>
      </c>
      <c r="B192" s="44">
        <v>52784</v>
      </c>
    </row>
    <row r="193" spans="1:2">
      <c r="A193" s="18" t="s">
        <v>1124</v>
      </c>
      <c r="B193" s="44">
        <v>44783</v>
      </c>
    </row>
    <row r="194" spans="1:2">
      <c r="A194" s="18" t="s">
        <v>1125</v>
      </c>
      <c r="B194" s="44">
        <v>133250</v>
      </c>
    </row>
    <row r="195" spans="1:2">
      <c r="A195" s="18" t="s">
        <v>1126</v>
      </c>
      <c r="B195" s="44">
        <v>42941</v>
      </c>
    </row>
    <row r="196" spans="1:2">
      <c r="A196" s="18" t="s">
        <v>1127</v>
      </c>
      <c r="B196" s="44">
        <v>34926</v>
      </c>
    </row>
    <row r="197" spans="1:2">
      <c r="A197" s="18" t="s">
        <v>1128</v>
      </c>
      <c r="B197" s="44">
        <v>67569</v>
      </c>
    </row>
    <row r="198" spans="1:2">
      <c r="A198" s="18" t="s">
        <v>1129</v>
      </c>
      <c r="B198" s="44">
        <v>80223</v>
      </c>
    </row>
    <row r="199" spans="1:2">
      <c r="A199" s="18" t="s">
        <v>1130</v>
      </c>
      <c r="B199" s="44">
        <v>29507</v>
      </c>
    </row>
    <row r="200" spans="1:2">
      <c r="A200" s="18" t="s">
        <v>1131</v>
      </c>
      <c r="B200" s="44">
        <v>24830</v>
      </c>
    </row>
    <row r="201" spans="1:2">
      <c r="A201" s="18" t="s">
        <v>1132</v>
      </c>
      <c r="B201" s="44">
        <v>32869</v>
      </c>
    </row>
    <row r="202" spans="1:2">
      <c r="A202" s="18" t="s">
        <v>1133</v>
      </c>
      <c r="B202" s="44">
        <v>70882</v>
      </c>
    </row>
    <row r="203" spans="1:2">
      <c r="A203" s="18" t="s">
        <v>1134</v>
      </c>
      <c r="B203" s="44">
        <v>42000</v>
      </c>
    </row>
    <row r="204" spans="1:2">
      <c r="A204" s="18" t="s">
        <v>1135</v>
      </c>
      <c r="B204" s="44">
        <v>98158</v>
      </c>
    </row>
    <row r="205" spans="1:2">
      <c r="A205" s="18" t="s">
        <v>1136</v>
      </c>
      <c r="B205" s="44">
        <v>11250</v>
      </c>
    </row>
    <row r="206" spans="1:2">
      <c r="A206" s="18" t="s">
        <v>1137</v>
      </c>
      <c r="B206" s="44">
        <v>28345</v>
      </c>
    </row>
    <row r="207" spans="1:2">
      <c r="A207" s="18" t="s">
        <v>1138</v>
      </c>
      <c r="B207" s="44">
        <v>17198</v>
      </c>
    </row>
    <row r="208" spans="1:2">
      <c r="A208" s="18" t="s">
        <v>1139</v>
      </c>
      <c r="B208" s="44">
        <v>40485</v>
      </c>
    </row>
    <row r="209" spans="1:2">
      <c r="A209" s="18" t="s">
        <v>1140</v>
      </c>
      <c r="B209" s="44">
        <v>48448</v>
      </c>
    </row>
    <row r="210" spans="1:2">
      <c r="A210" s="18" t="s">
        <v>1141</v>
      </c>
      <c r="B210" s="44">
        <v>37513</v>
      </c>
    </row>
    <row r="211" spans="1:2">
      <c r="A211" s="18" t="s">
        <v>1142</v>
      </c>
      <c r="B211" s="44">
        <v>47583</v>
      </c>
    </row>
    <row r="212" spans="1:2">
      <c r="A212" s="18" t="s">
        <v>1143</v>
      </c>
      <c r="B212" s="44" t="s">
        <v>130</v>
      </c>
    </row>
    <row r="213" spans="1:2">
      <c r="A213" s="18" t="s">
        <v>1144</v>
      </c>
      <c r="B213" s="44">
        <v>46319</v>
      </c>
    </row>
    <row r="214" spans="1:2">
      <c r="A214" s="18" t="s">
        <v>1145</v>
      </c>
      <c r="B214" s="44">
        <v>52273</v>
      </c>
    </row>
    <row r="215" spans="1:2">
      <c r="A215" s="18" t="s">
        <v>1146</v>
      </c>
      <c r="B215" s="44">
        <v>27046</v>
      </c>
    </row>
    <row r="216" spans="1:2">
      <c r="A216" s="18" t="s">
        <v>1147</v>
      </c>
      <c r="B216" s="44">
        <v>26547</v>
      </c>
    </row>
    <row r="217" spans="1:2">
      <c r="A217" s="18" t="s">
        <v>1148</v>
      </c>
      <c r="B217" s="44">
        <v>42188</v>
      </c>
    </row>
    <row r="218" spans="1:2">
      <c r="A218" s="18" t="s">
        <v>1149</v>
      </c>
      <c r="B218" s="44">
        <v>23611</v>
      </c>
    </row>
    <row r="222" spans="1:2" ht="26">
      <c r="A222" s="23" t="s">
        <v>1159</v>
      </c>
    </row>
    <row r="223" spans="1:2">
      <c r="A223" s="24" t="s">
        <v>1160</v>
      </c>
    </row>
    <row r="226" spans="1:2">
      <c r="A226" s="18" t="s">
        <v>483</v>
      </c>
      <c r="B226" s="22">
        <v>11801</v>
      </c>
    </row>
    <row r="227" spans="1:2">
      <c r="A227" s="18" t="s">
        <v>605</v>
      </c>
      <c r="B227" s="22">
        <v>5827</v>
      </c>
    </row>
    <row r="228" spans="1:2">
      <c r="A228" s="18" t="s">
        <v>1152</v>
      </c>
      <c r="B228" s="22">
        <v>4315</v>
      </c>
    </row>
    <row r="229" spans="1:2">
      <c r="A229" s="18" t="s">
        <v>1153</v>
      </c>
      <c r="B229" s="22">
        <v>3734</v>
      </c>
    </row>
    <row r="230" spans="1:2">
      <c r="A230" s="18" t="s">
        <v>1154</v>
      </c>
      <c r="B230" s="22">
        <v>581</v>
      </c>
    </row>
    <row r="231" spans="1:2">
      <c r="A231" s="18" t="s">
        <v>1155</v>
      </c>
      <c r="B231" s="22">
        <v>483</v>
      </c>
    </row>
    <row r="232" spans="1:2">
      <c r="A232" s="18" t="s">
        <v>1156</v>
      </c>
      <c r="B232" s="22">
        <v>321</v>
      </c>
    </row>
    <row r="233" spans="1:2">
      <c r="A233" s="18" t="s">
        <v>1157</v>
      </c>
      <c r="B233" s="22">
        <v>166</v>
      </c>
    </row>
    <row r="234" spans="1:2">
      <c r="A234" s="18" t="s">
        <v>1158</v>
      </c>
      <c r="B234" s="22">
        <v>173</v>
      </c>
    </row>
    <row r="235" spans="1:2">
      <c r="A235" s="18" t="s">
        <v>281</v>
      </c>
      <c r="B235" s="22">
        <v>369</v>
      </c>
    </row>
    <row r="236" spans="1:2">
      <c r="A236" s="18" t="s">
        <v>282</v>
      </c>
      <c r="B236" s="22">
        <v>0</v>
      </c>
    </row>
    <row r="237" spans="1:2">
      <c r="A237" s="18" t="s">
        <v>620</v>
      </c>
      <c r="B237" s="22">
        <v>5974</v>
      </c>
    </row>
    <row r="238" spans="1:2">
      <c r="A238" s="18" t="s">
        <v>1152</v>
      </c>
      <c r="B238" s="22">
        <v>4096</v>
      </c>
    </row>
    <row r="239" spans="1:2">
      <c r="A239" s="18" t="s">
        <v>1153</v>
      </c>
      <c r="B239" s="22">
        <v>3611</v>
      </c>
    </row>
    <row r="240" spans="1:2">
      <c r="A240" s="18" t="s">
        <v>1154</v>
      </c>
      <c r="B240" s="22">
        <v>485</v>
      </c>
    </row>
    <row r="241" spans="1:2">
      <c r="A241" s="18" t="s">
        <v>1155</v>
      </c>
      <c r="B241" s="22">
        <v>996</v>
      </c>
    </row>
    <row r="242" spans="1:2">
      <c r="A242" s="18" t="s">
        <v>1156</v>
      </c>
      <c r="B242" s="22">
        <v>245</v>
      </c>
    </row>
    <row r="243" spans="1:2">
      <c r="A243" s="18" t="s">
        <v>1157</v>
      </c>
      <c r="B243" s="22">
        <v>117</v>
      </c>
    </row>
    <row r="244" spans="1:2">
      <c r="A244" s="18" t="s">
        <v>1158</v>
      </c>
      <c r="B244" s="22">
        <v>193</v>
      </c>
    </row>
    <row r="245" spans="1:2">
      <c r="A245" s="18" t="s">
        <v>281</v>
      </c>
      <c r="B245" s="22">
        <v>327</v>
      </c>
    </row>
    <row r="246" spans="1:2">
      <c r="A246" s="18" t="s">
        <v>282</v>
      </c>
      <c r="B246" s="22">
        <v>0</v>
      </c>
    </row>
    <row r="247" spans="1:2">
      <c r="B247" s="22"/>
    </row>
    <row r="248" spans="1:2" ht="26">
      <c r="A248" s="23" t="s">
        <v>1162</v>
      </c>
    </row>
    <row r="249" spans="1:2">
      <c r="A249" s="24" t="s">
        <v>1151</v>
      </c>
    </row>
    <row r="251" spans="1:2">
      <c r="A251" s="18" t="s">
        <v>483</v>
      </c>
      <c r="B251" s="44">
        <v>45809</v>
      </c>
    </row>
    <row r="252" spans="1:2">
      <c r="A252" s="18" t="s">
        <v>665</v>
      </c>
      <c r="B252" s="44">
        <v>45300</v>
      </c>
    </row>
    <row r="253" spans="1:2">
      <c r="A253" s="18" t="s">
        <v>666</v>
      </c>
      <c r="B253" s="44">
        <v>47764</v>
      </c>
    </row>
    <row r="254" spans="1:2">
      <c r="A254" s="18" t="s">
        <v>667</v>
      </c>
      <c r="B254" s="44">
        <v>27083</v>
      </c>
    </row>
    <row r="255" spans="1:2">
      <c r="A255" s="18" t="s">
        <v>668</v>
      </c>
      <c r="B255" s="44">
        <v>56250</v>
      </c>
    </row>
    <row r="256" spans="1:2">
      <c r="A256" s="18" t="s">
        <v>669</v>
      </c>
      <c r="B256" s="44">
        <v>48203</v>
      </c>
    </row>
    <row r="257" spans="1:2">
      <c r="A257" s="18" t="s">
        <v>670</v>
      </c>
      <c r="B257" s="44">
        <v>43523</v>
      </c>
    </row>
    <row r="258" spans="1:2">
      <c r="A258" s="18" t="s">
        <v>671</v>
      </c>
      <c r="B258" s="44">
        <v>79836</v>
      </c>
    </row>
    <row r="259" spans="1:2">
      <c r="A259" s="18" t="s">
        <v>1161</v>
      </c>
      <c r="B259" s="44">
        <v>25852</v>
      </c>
    </row>
    <row r="261" spans="1:2" ht="26">
      <c r="A261" s="23" t="s">
        <v>1163</v>
      </c>
    </row>
    <row r="262" spans="1:2">
      <c r="A262" s="24" t="s">
        <v>1164</v>
      </c>
    </row>
    <row r="264" spans="1:2">
      <c r="A264" s="18" t="s">
        <v>483</v>
      </c>
      <c r="B264" s="22">
        <v>7805</v>
      </c>
    </row>
    <row r="265" spans="1:2">
      <c r="A265" s="18" t="s">
        <v>605</v>
      </c>
      <c r="B265" s="22">
        <v>4272</v>
      </c>
    </row>
    <row r="266" spans="1:2">
      <c r="A266" s="18" t="s">
        <v>1152</v>
      </c>
      <c r="B266" s="22">
        <v>3150</v>
      </c>
    </row>
    <row r="267" spans="1:2">
      <c r="A267" s="18" t="s">
        <v>1153</v>
      </c>
      <c r="B267" s="22">
        <v>2893</v>
      </c>
    </row>
    <row r="268" spans="1:2">
      <c r="A268" s="18" t="s">
        <v>1154</v>
      </c>
      <c r="B268" s="22">
        <v>257</v>
      </c>
    </row>
    <row r="269" spans="1:2">
      <c r="A269" s="18" t="s">
        <v>1155</v>
      </c>
      <c r="B269" s="22">
        <v>403</v>
      </c>
    </row>
    <row r="270" spans="1:2">
      <c r="A270" s="18" t="s">
        <v>1156</v>
      </c>
      <c r="B270" s="22">
        <v>234</v>
      </c>
    </row>
    <row r="271" spans="1:2">
      <c r="A271" s="18" t="s">
        <v>1157</v>
      </c>
      <c r="B271" s="22">
        <v>136</v>
      </c>
    </row>
    <row r="272" spans="1:2">
      <c r="A272" s="18" t="s">
        <v>1158</v>
      </c>
      <c r="B272" s="22">
        <v>154</v>
      </c>
    </row>
    <row r="273" spans="1:2">
      <c r="A273" s="18" t="s">
        <v>281</v>
      </c>
      <c r="B273" s="22">
        <v>195</v>
      </c>
    </row>
    <row r="274" spans="1:2">
      <c r="A274" s="18" t="s">
        <v>282</v>
      </c>
      <c r="B274" s="22">
        <v>0</v>
      </c>
    </row>
    <row r="275" spans="1:2">
      <c r="A275" s="18" t="s">
        <v>620</v>
      </c>
      <c r="B275" s="22">
        <v>3533</v>
      </c>
    </row>
    <row r="276" spans="1:2">
      <c r="A276" s="18" t="s">
        <v>1152</v>
      </c>
      <c r="B276" s="22">
        <v>2443</v>
      </c>
    </row>
    <row r="277" spans="1:2">
      <c r="A277" s="18" t="s">
        <v>1153</v>
      </c>
      <c r="B277" s="22">
        <v>2313</v>
      </c>
    </row>
    <row r="278" spans="1:2">
      <c r="A278" s="18" t="s">
        <v>1154</v>
      </c>
      <c r="B278" s="22">
        <v>130</v>
      </c>
    </row>
    <row r="279" spans="1:2">
      <c r="A279" s="18" t="s">
        <v>1155</v>
      </c>
      <c r="B279" s="22">
        <v>539</v>
      </c>
    </row>
    <row r="280" spans="1:2">
      <c r="A280" s="18" t="s">
        <v>1156</v>
      </c>
      <c r="B280" s="22">
        <v>174</v>
      </c>
    </row>
    <row r="281" spans="1:2">
      <c r="A281" s="18" t="s">
        <v>1157</v>
      </c>
      <c r="B281" s="22">
        <v>109</v>
      </c>
    </row>
    <row r="282" spans="1:2">
      <c r="A282" s="18" t="s">
        <v>1158</v>
      </c>
      <c r="B282" s="22">
        <v>186</v>
      </c>
    </row>
    <row r="283" spans="1:2">
      <c r="A283" s="18" t="s">
        <v>281</v>
      </c>
      <c r="B283" s="22">
        <v>82</v>
      </c>
    </row>
    <row r="284" spans="1:2">
      <c r="A284" s="18" t="s">
        <v>282</v>
      </c>
      <c r="B284" s="22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07E786-9A85-7741-9389-738087055ED3}">
  <dimension ref="A1:J64"/>
  <sheetViews>
    <sheetView topLeftCell="A51" zoomScaleNormal="100" workbookViewId="0">
      <selection activeCell="F5" sqref="F5"/>
    </sheetView>
  </sheetViews>
  <sheetFormatPr baseColWidth="10" defaultRowHeight="17"/>
  <cols>
    <col min="1" max="1" width="58.83203125" style="18" customWidth="1"/>
    <col min="2" max="16384" width="10.83203125" style="18"/>
  </cols>
  <sheetData>
    <row r="1" spans="1:10" ht="37" customHeight="1">
      <c r="A1" s="40" t="s">
        <v>82</v>
      </c>
      <c r="E1" s="67" t="s">
        <v>1397</v>
      </c>
      <c r="F1" s="67"/>
      <c r="G1" s="67"/>
      <c r="H1" s="67"/>
      <c r="I1" s="67"/>
      <c r="J1" s="67"/>
    </row>
    <row r="2" spans="1:10" ht="28">
      <c r="A2" s="40" t="s">
        <v>1402</v>
      </c>
      <c r="E2" s="67"/>
      <c r="F2" s="67"/>
      <c r="G2" s="67"/>
      <c r="H2" s="67"/>
      <c r="I2" s="67"/>
      <c r="J2" s="67"/>
    </row>
    <row r="3" spans="1:10">
      <c r="A3" s="19"/>
      <c r="E3" s="25"/>
      <c r="F3" s="25"/>
      <c r="G3" s="25"/>
      <c r="H3" s="25"/>
      <c r="I3" s="25"/>
      <c r="J3" s="25"/>
    </row>
    <row r="4" spans="1:10">
      <c r="A4" s="37" t="s">
        <v>1390</v>
      </c>
      <c r="B4" s="38" t="s">
        <v>1403</v>
      </c>
      <c r="C4" s="38" t="s">
        <v>493</v>
      </c>
      <c r="D4" s="64" t="s">
        <v>1404</v>
      </c>
    </row>
    <row r="5" spans="1:10">
      <c r="A5" s="18" t="s">
        <v>483</v>
      </c>
      <c r="B5" s="22">
        <v>20568</v>
      </c>
      <c r="C5" s="29">
        <f>B5/B5</f>
        <v>1</v>
      </c>
      <c r="D5" s="52">
        <v>21857</v>
      </c>
    </row>
    <row r="6" spans="1:10">
      <c r="A6" s="18" t="s">
        <v>484</v>
      </c>
      <c r="B6" s="22">
        <v>19035</v>
      </c>
      <c r="C6" s="29">
        <f>B6/B5</f>
        <v>0.92546674445740962</v>
      </c>
      <c r="D6" s="52">
        <v>20247</v>
      </c>
    </row>
    <row r="7" spans="1:10">
      <c r="A7" s="18" t="s">
        <v>485</v>
      </c>
      <c r="B7" s="22">
        <v>104</v>
      </c>
      <c r="C7" s="32">
        <f>B7/B5</f>
        <v>5.0563982886036559E-3</v>
      </c>
      <c r="D7" s="18">
        <v>54</v>
      </c>
    </row>
    <row r="8" spans="1:10">
      <c r="A8" s="18" t="s">
        <v>486</v>
      </c>
      <c r="B8" s="22">
        <v>140</v>
      </c>
      <c r="C8" s="32">
        <f>B8/B5</f>
        <v>6.8066900038895369E-3</v>
      </c>
      <c r="D8" s="18">
        <v>127</v>
      </c>
    </row>
    <row r="9" spans="1:10">
      <c r="A9" s="18" t="s">
        <v>487</v>
      </c>
      <c r="B9" s="22">
        <v>677</v>
      </c>
      <c r="C9" s="32">
        <f>B9/B5</f>
        <v>3.2915208090237263E-2</v>
      </c>
      <c r="D9" s="18">
        <v>622</v>
      </c>
    </row>
    <row r="10" spans="1:10">
      <c r="A10" s="18" t="s">
        <v>488</v>
      </c>
      <c r="B10" s="22">
        <v>0</v>
      </c>
      <c r="C10" s="32"/>
      <c r="D10" s="22">
        <v>0</v>
      </c>
    </row>
    <row r="11" spans="1:10">
      <c r="A11" s="18" t="s">
        <v>489</v>
      </c>
      <c r="B11" s="22">
        <v>2</v>
      </c>
      <c r="C11" s="32">
        <f>B11/B5</f>
        <v>9.7238428626993388E-5</v>
      </c>
      <c r="D11" s="18">
        <v>1</v>
      </c>
    </row>
    <row r="12" spans="1:10">
      <c r="A12" s="18" t="s">
        <v>490</v>
      </c>
      <c r="B12" s="22">
        <v>610</v>
      </c>
      <c r="C12" s="32">
        <f>B12/B5</f>
        <v>2.9657720731232982E-2</v>
      </c>
      <c r="D12" s="18">
        <v>806</v>
      </c>
    </row>
    <row r="13" spans="1:10">
      <c r="A13" s="18" t="s">
        <v>491</v>
      </c>
      <c r="B13" s="22">
        <v>48</v>
      </c>
      <c r="C13" s="29"/>
      <c r="D13" s="18">
        <v>324</v>
      </c>
    </row>
    <row r="14" spans="1:10">
      <c r="A14" s="18" t="s">
        <v>492</v>
      </c>
      <c r="B14" s="22">
        <v>562</v>
      </c>
      <c r="C14" s="29"/>
      <c r="D14" s="18">
        <v>482</v>
      </c>
    </row>
    <row r="18" spans="1:4">
      <c r="A18" s="19" t="s">
        <v>1391</v>
      </c>
    </row>
    <row r="19" spans="1:4">
      <c r="A19" s="18" t="s">
        <v>483</v>
      </c>
      <c r="B19" s="22">
        <v>20568</v>
      </c>
      <c r="C19" s="32">
        <f>B19/B19</f>
        <v>1</v>
      </c>
      <c r="D19" s="52">
        <v>21857</v>
      </c>
    </row>
    <row r="20" spans="1:4">
      <c r="A20" s="18" t="s">
        <v>494</v>
      </c>
      <c r="B20" s="22">
        <v>20333</v>
      </c>
      <c r="C20" s="32">
        <f>B20/B19</f>
        <v>0.98857448463632824</v>
      </c>
      <c r="D20" s="52">
        <v>21384</v>
      </c>
    </row>
    <row r="21" spans="1:4">
      <c r="A21" s="18" t="s">
        <v>495</v>
      </c>
      <c r="B21" s="18">
        <v>235</v>
      </c>
      <c r="C21" s="32">
        <f>B21/B19</f>
        <v>1.1425515363671724E-2</v>
      </c>
      <c r="D21" s="18">
        <v>473</v>
      </c>
    </row>
    <row r="22" spans="1:4">
      <c r="A22" s="18" t="s">
        <v>496</v>
      </c>
      <c r="B22" s="18">
        <v>30</v>
      </c>
      <c r="D22" s="18">
        <v>76</v>
      </c>
    </row>
    <row r="23" spans="1:4">
      <c r="A23" s="18" t="s">
        <v>497</v>
      </c>
      <c r="B23" s="18">
        <v>18</v>
      </c>
      <c r="D23" s="18">
        <v>34</v>
      </c>
    </row>
    <row r="24" spans="1:4">
      <c r="A24" s="18" t="s">
        <v>498</v>
      </c>
      <c r="B24" s="18">
        <v>13</v>
      </c>
      <c r="D24" s="18">
        <v>65</v>
      </c>
    </row>
    <row r="25" spans="1:4">
      <c r="A25" s="18" t="s">
        <v>499</v>
      </c>
      <c r="B25" s="18">
        <v>0</v>
      </c>
      <c r="D25" s="18">
        <v>0</v>
      </c>
    </row>
    <row r="26" spans="1:4">
      <c r="A26" s="18" t="s">
        <v>500</v>
      </c>
      <c r="B26" s="18">
        <v>35</v>
      </c>
      <c r="D26" s="18">
        <v>140</v>
      </c>
    </row>
    <row r="27" spans="1:4">
      <c r="A27" s="18" t="s">
        <v>501</v>
      </c>
      <c r="B27" s="18">
        <v>0</v>
      </c>
      <c r="D27" s="18">
        <v>0</v>
      </c>
    </row>
    <row r="28" spans="1:4">
      <c r="A28" s="18" t="s">
        <v>502</v>
      </c>
      <c r="B28" s="18">
        <v>0</v>
      </c>
      <c r="D28" s="18">
        <v>117</v>
      </c>
    </row>
    <row r="29" spans="1:4">
      <c r="A29" s="18" t="s">
        <v>503</v>
      </c>
      <c r="B29" s="18">
        <v>35</v>
      </c>
      <c r="D29" s="18">
        <v>23</v>
      </c>
    </row>
    <row r="30" spans="1:4">
      <c r="A30" s="18" t="s">
        <v>504</v>
      </c>
      <c r="B30" s="18">
        <v>0</v>
      </c>
      <c r="D30" s="18">
        <v>0</v>
      </c>
    </row>
    <row r="31" spans="1:4">
      <c r="A31" s="18" t="s">
        <v>505</v>
      </c>
      <c r="B31" s="18">
        <v>0</v>
      </c>
      <c r="D31" s="18">
        <v>0</v>
      </c>
    </row>
    <row r="32" spans="1:4">
      <c r="A32" s="18" t="s">
        <v>506</v>
      </c>
      <c r="B32" s="18">
        <v>0</v>
      </c>
      <c r="D32" s="18">
        <v>0</v>
      </c>
    </row>
    <row r="33" spans="1:4">
      <c r="A33" s="18" t="s">
        <v>507</v>
      </c>
      <c r="B33" s="18">
        <v>0</v>
      </c>
      <c r="D33" s="18">
        <v>0</v>
      </c>
    </row>
    <row r="34" spans="1:4">
      <c r="A34" s="18" t="s">
        <v>508</v>
      </c>
      <c r="B34" s="18">
        <v>93</v>
      </c>
      <c r="D34" s="18">
        <v>69</v>
      </c>
    </row>
    <row r="35" spans="1:4">
      <c r="A35" s="18" t="s">
        <v>509</v>
      </c>
      <c r="B35" s="18">
        <v>40</v>
      </c>
      <c r="D35" s="18">
        <v>24</v>
      </c>
    </row>
    <row r="36" spans="1:4">
      <c r="A36" s="18" t="s">
        <v>510</v>
      </c>
      <c r="B36" s="18">
        <v>0</v>
      </c>
      <c r="D36" s="18">
        <v>0</v>
      </c>
    </row>
    <row r="37" spans="1:4">
      <c r="A37" s="18" t="s">
        <v>511</v>
      </c>
      <c r="B37" s="18">
        <v>0</v>
      </c>
      <c r="D37" s="18">
        <v>0</v>
      </c>
    </row>
    <row r="38" spans="1:4">
      <c r="A38" s="18" t="s">
        <v>512</v>
      </c>
      <c r="B38" s="18">
        <v>40</v>
      </c>
      <c r="D38" s="18">
        <v>28</v>
      </c>
    </row>
    <row r="39" spans="1:4">
      <c r="A39" s="18" t="s">
        <v>513</v>
      </c>
      <c r="B39" s="18">
        <v>0</v>
      </c>
      <c r="D39" s="18">
        <v>0</v>
      </c>
    </row>
    <row r="40" spans="1:4">
      <c r="A40" s="18" t="s">
        <v>514</v>
      </c>
      <c r="B40" s="18">
        <v>0</v>
      </c>
      <c r="D40" s="18">
        <v>0</v>
      </c>
    </row>
    <row r="41" spans="1:4">
      <c r="A41" s="18" t="s">
        <v>515</v>
      </c>
      <c r="B41" s="18">
        <v>13</v>
      </c>
      <c r="D41" s="18">
        <v>17</v>
      </c>
    </row>
    <row r="42" spans="1:4">
      <c r="A42" s="18" t="s">
        <v>516</v>
      </c>
      <c r="B42" s="18">
        <v>0</v>
      </c>
      <c r="D42" s="18">
        <v>0</v>
      </c>
    </row>
    <row r="43" spans="1:4">
      <c r="A43" s="18" t="s">
        <v>517</v>
      </c>
      <c r="B43" s="18">
        <v>0</v>
      </c>
      <c r="D43" s="18">
        <v>0</v>
      </c>
    </row>
    <row r="44" spans="1:4">
      <c r="A44" s="18" t="s">
        <v>518</v>
      </c>
      <c r="B44" s="18">
        <v>0</v>
      </c>
      <c r="D44" s="18">
        <v>0</v>
      </c>
    </row>
    <row r="45" spans="1:4">
      <c r="A45" s="18" t="s">
        <v>519</v>
      </c>
      <c r="B45" s="18">
        <v>46</v>
      </c>
      <c r="D45" s="18">
        <v>89</v>
      </c>
    </row>
    <row r="46" spans="1:4">
      <c r="A46" s="18" t="s">
        <v>520</v>
      </c>
      <c r="B46" s="18">
        <v>43</v>
      </c>
      <c r="D46" s="18">
        <v>87</v>
      </c>
    </row>
    <row r="47" spans="1:4">
      <c r="A47" s="18" t="s">
        <v>521</v>
      </c>
      <c r="B47" s="18">
        <v>0</v>
      </c>
      <c r="D47" s="18">
        <v>0</v>
      </c>
    </row>
    <row r="48" spans="1:4">
      <c r="A48" s="18" t="s">
        <v>522</v>
      </c>
      <c r="B48" s="18">
        <v>0</v>
      </c>
      <c r="D48" s="18">
        <v>0</v>
      </c>
    </row>
    <row r="49" spans="1:4">
      <c r="A49" s="18" t="s">
        <v>523</v>
      </c>
      <c r="B49" s="18">
        <v>3</v>
      </c>
      <c r="D49" s="18">
        <v>2</v>
      </c>
    </row>
    <row r="54" spans="1:4">
      <c r="A54" s="19" t="s">
        <v>533</v>
      </c>
      <c r="B54" s="20" t="s">
        <v>1392</v>
      </c>
    </row>
    <row r="55" spans="1:4">
      <c r="A55" s="18" t="s">
        <v>495</v>
      </c>
      <c r="B55" s="18">
        <v>235</v>
      </c>
      <c r="D55" s="18">
        <v>473</v>
      </c>
    </row>
    <row r="56" spans="1:4">
      <c r="A56" s="18" t="s">
        <v>524</v>
      </c>
      <c r="B56" s="18">
        <v>186</v>
      </c>
      <c r="D56" s="18">
        <v>215</v>
      </c>
    </row>
    <row r="57" spans="1:4">
      <c r="A57" s="18" t="s">
        <v>525</v>
      </c>
      <c r="B57" s="18">
        <v>0</v>
      </c>
      <c r="D57" s="18">
        <v>0</v>
      </c>
    </row>
    <row r="58" spans="1:4">
      <c r="A58" s="18" t="s">
        <v>526</v>
      </c>
      <c r="B58" s="18">
        <v>0</v>
      </c>
      <c r="D58" s="18">
        <v>0</v>
      </c>
    </row>
    <row r="59" spans="1:4">
      <c r="A59" s="18" t="s">
        <v>527</v>
      </c>
      <c r="B59" s="18">
        <v>0</v>
      </c>
      <c r="D59" s="18">
        <v>0</v>
      </c>
    </row>
    <row r="60" spans="1:4">
      <c r="A60" s="18" t="s">
        <v>528</v>
      </c>
      <c r="B60" s="18">
        <v>0</v>
      </c>
      <c r="D60" s="18">
        <v>0</v>
      </c>
    </row>
    <row r="61" spans="1:4">
      <c r="A61" s="18" t="s">
        <v>529</v>
      </c>
      <c r="B61" s="18">
        <v>1</v>
      </c>
      <c r="D61" s="18">
        <v>0</v>
      </c>
    </row>
    <row r="62" spans="1:4">
      <c r="A62" s="18" t="s">
        <v>530</v>
      </c>
      <c r="B62" s="18">
        <v>48</v>
      </c>
      <c r="D62" s="18">
        <v>258</v>
      </c>
    </row>
    <row r="63" spans="1:4">
      <c r="A63" s="18" t="s">
        <v>531</v>
      </c>
      <c r="B63" s="18">
        <v>30</v>
      </c>
      <c r="D63" s="18">
        <v>245</v>
      </c>
    </row>
    <row r="64" spans="1:4">
      <c r="A64" s="18" t="s">
        <v>532</v>
      </c>
      <c r="B64" s="18">
        <v>18</v>
      </c>
      <c r="D64" s="18">
        <v>13</v>
      </c>
    </row>
  </sheetData>
  <mergeCells count="1">
    <mergeCell ref="E1:J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3FBDCD-8299-A743-87AE-FC28AB5138FC}">
  <dimension ref="A1:J59"/>
  <sheetViews>
    <sheetView topLeftCell="A53" workbookViewId="0">
      <selection activeCell="D60" sqref="D60"/>
    </sheetView>
  </sheetViews>
  <sheetFormatPr baseColWidth="10" defaultRowHeight="17"/>
  <cols>
    <col min="1" max="1" width="59.6640625" style="18" customWidth="1"/>
    <col min="2" max="2" width="10.83203125" style="22"/>
    <col min="3" max="16384" width="10.83203125" style="18"/>
  </cols>
  <sheetData>
    <row r="1" spans="1:10" ht="28" customHeight="1">
      <c r="A1" s="40" t="s">
        <v>82</v>
      </c>
      <c r="E1" s="66" t="s">
        <v>1397</v>
      </c>
      <c r="F1" s="66"/>
      <c r="G1" s="66"/>
      <c r="H1" s="66"/>
      <c r="I1" s="66"/>
      <c r="J1" s="66"/>
    </row>
    <row r="2" spans="1:10" ht="28">
      <c r="A2" s="40" t="s">
        <v>1402</v>
      </c>
      <c r="E2" s="66"/>
      <c r="F2" s="66"/>
      <c r="G2" s="66"/>
      <c r="H2" s="66"/>
      <c r="I2" s="66"/>
      <c r="J2" s="66"/>
    </row>
    <row r="3" spans="1:10">
      <c r="E3" s="18" t="s">
        <v>1405</v>
      </c>
    </row>
    <row r="5" spans="1:10" ht="26">
      <c r="A5" s="23" t="s">
        <v>1364</v>
      </c>
    </row>
    <row r="6" spans="1:10">
      <c r="A6" s="24" t="s">
        <v>808</v>
      </c>
    </row>
    <row r="7" spans="1:10" s="19" customFormat="1">
      <c r="B7" s="31">
        <v>2020</v>
      </c>
      <c r="C7" s="56">
        <v>2021</v>
      </c>
    </row>
    <row r="8" spans="1:10">
      <c r="A8" s="18" t="s">
        <v>483</v>
      </c>
      <c r="B8" s="22">
        <v>8462</v>
      </c>
      <c r="C8" s="52">
        <v>8913</v>
      </c>
    </row>
    <row r="9" spans="1:10">
      <c r="A9" s="18" t="s">
        <v>1354</v>
      </c>
      <c r="B9" s="22">
        <v>8088</v>
      </c>
      <c r="C9" s="52">
        <v>8480</v>
      </c>
    </row>
    <row r="10" spans="1:10">
      <c r="A10" s="18" t="s">
        <v>1355</v>
      </c>
      <c r="B10" s="22">
        <v>7629</v>
      </c>
      <c r="C10" s="52">
        <v>7947</v>
      </c>
    </row>
    <row r="11" spans="1:10">
      <c r="A11" s="18" t="s">
        <v>1356</v>
      </c>
      <c r="B11" s="22">
        <v>662</v>
      </c>
      <c r="C11" s="18">
        <v>517</v>
      </c>
    </row>
    <row r="12" spans="1:10">
      <c r="A12" s="18" t="s">
        <v>1357</v>
      </c>
      <c r="B12" s="22">
        <v>7150</v>
      </c>
      <c r="C12" s="52">
        <v>7719</v>
      </c>
    </row>
    <row r="13" spans="1:10">
      <c r="A13" s="18" t="s">
        <v>1358</v>
      </c>
      <c r="B13" s="22">
        <v>56</v>
      </c>
      <c r="C13" s="18">
        <v>131</v>
      </c>
    </row>
    <row r="14" spans="1:10">
      <c r="A14" s="18" t="s">
        <v>1359</v>
      </c>
      <c r="B14" s="22">
        <v>6469</v>
      </c>
      <c r="C14" s="52">
        <v>6546</v>
      </c>
    </row>
    <row r="15" spans="1:10">
      <c r="A15" s="18" t="s">
        <v>1360</v>
      </c>
      <c r="B15" s="22">
        <v>163</v>
      </c>
      <c r="C15" s="18">
        <v>132</v>
      </c>
    </row>
    <row r="16" spans="1:10">
      <c r="A16" s="18" t="s">
        <v>1361</v>
      </c>
      <c r="B16" s="22">
        <v>195</v>
      </c>
      <c r="C16" s="18">
        <v>243</v>
      </c>
    </row>
    <row r="17" spans="1:3">
      <c r="A17" s="18" t="s">
        <v>1362</v>
      </c>
      <c r="B17" s="22">
        <v>0</v>
      </c>
      <c r="C17" s="18">
        <v>0</v>
      </c>
    </row>
    <row r="18" spans="1:3">
      <c r="A18" s="18" t="s">
        <v>1363</v>
      </c>
      <c r="B18" s="22">
        <v>374</v>
      </c>
      <c r="C18" s="18">
        <v>433</v>
      </c>
    </row>
    <row r="21" spans="1:3" ht="26">
      <c r="A21" s="23" t="s">
        <v>1376</v>
      </c>
    </row>
    <row r="22" spans="1:3">
      <c r="A22" s="24" t="s">
        <v>808</v>
      </c>
    </row>
    <row r="24" spans="1:3">
      <c r="A24" s="18" t="s">
        <v>483</v>
      </c>
      <c r="B24" s="22">
        <v>8462</v>
      </c>
      <c r="C24" s="52">
        <v>8913</v>
      </c>
    </row>
    <row r="25" spans="1:3">
      <c r="A25" s="18" t="s">
        <v>1365</v>
      </c>
      <c r="B25" s="22">
        <v>7756</v>
      </c>
      <c r="C25" s="52">
        <v>8158</v>
      </c>
    </row>
    <row r="26" spans="1:3">
      <c r="A26" s="18" t="s">
        <v>1366</v>
      </c>
      <c r="B26" s="22">
        <v>57</v>
      </c>
      <c r="C26" s="18">
        <v>83</v>
      </c>
    </row>
    <row r="27" spans="1:3">
      <c r="A27" s="18" t="s">
        <v>1367</v>
      </c>
      <c r="B27" s="22">
        <v>7699</v>
      </c>
      <c r="C27" s="52">
        <v>8075</v>
      </c>
    </row>
    <row r="28" spans="1:3">
      <c r="A28" s="18" t="s">
        <v>1368</v>
      </c>
      <c r="B28" s="22">
        <v>7012</v>
      </c>
      <c r="C28" s="52">
        <v>7415</v>
      </c>
    </row>
    <row r="29" spans="1:3">
      <c r="A29" s="18" t="s">
        <v>1369</v>
      </c>
      <c r="B29" s="22">
        <v>520</v>
      </c>
      <c r="C29" s="18">
        <v>453</v>
      </c>
    </row>
    <row r="30" spans="1:3">
      <c r="A30" s="18" t="s">
        <v>1370</v>
      </c>
      <c r="B30" s="22">
        <v>6952</v>
      </c>
      <c r="C30" s="52">
        <v>7479</v>
      </c>
    </row>
    <row r="31" spans="1:3">
      <c r="A31" s="18" t="s">
        <v>1371</v>
      </c>
      <c r="B31" s="22">
        <v>664</v>
      </c>
      <c r="C31" s="22">
        <v>0</v>
      </c>
    </row>
    <row r="32" spans="1:3">
      <c r="A32" s="18" t="s">
        <v>1372</v>
      </c>
      <c r="B32" s="22">
        <v>480</v>
      </c>
      <c r="C32" s="18">
        <v>376</v>
      </c>
    </row>
    <row r="33" spans="1:3">
      <c r="A33" s="18" t="s">
        <v>1373</v>
      </c>
      <c r="B33" s="22">
        <v>23</v>
      </c>
      <c r="C33" s="22">
        <v>0</v>
      </c>
    </row>
    <row r="34" spans="1:3">
      <c r="A34" s="18" t="s">
        <v>1374</v>
      </c>
      <c r="B34" s="22">
        <v>0</v>
      </c>
      <c r="C34" s="22">
        <v>0</v>
      </c>
    </row>
    <row r="35" spans="1:3">
      <c r="A35" s="18" t="s">
        <v>1375</v>
      </c>
      <c r="B35" s="22">
        <v>157</v>
      </c>
      <c r="C35" s="22">
        <v>0</v>
      </c>
    </row>
    <row r="36" spans="1:3">
      <c r="A36" s="18" t="s">
        <v>1406</v>
      </c>
      <c r="B36" s="22">
        <v>549</v>
      </c>
      <c r="C36" s="18">
        <v>755</v>
      </c>
    </row>
    <row r="38" spans="1:3" ht="26">
      <c r="A38" s="23" t="s">
        <v>1384</v>
      </c>
    </row>
    <row r="39" spans="1:3">
      <c r="A39" s="24" t="s">
        <v>816</v>
      </c>
    </row>
    <row r="41" spans="1:3">
      <c r="A41" s="18" t="s">
        <v>483</v>
      </c>
      <c r="B41" s="22">
        <v>20223</v>
      </c>
      <c r="C41" s="52">
        <v>21539</v>
      </c>
    </row>
    <row r="42" spans="1:3">
      <c r="A42" s="18" t="s">
        <v>1377</v>
      </c>
      <c r="B42" s="22">
        <v>3995</v>
      </c>
      <c r="C42" s="52">
        <v>4146</v>
      </c>
    </row>
    <row r="43" spans="1:3">
      <c r="A43" s="18" t="s">
        <v>1378</v>
      </c>
      <c r="B43" s="22">
        <v>3995</v>
      </c>
      <c r="C43" s="52">
        <v>4146</v>
      </c>
    </row>
    <row r="44" spans="1:3">
      <c r="A44" s="18" t="s">
        <v>1379</v>
      </c>
      <c r="B44" s="22">
        <v>0</v>
      </c>
      <c r="C44" s="18">
        <v>0</v>
      </c>
    </row>
    <row r="45" spans="1:3">
      <c r="A45" s="18" t="s">
        <v>1380</v>
      </c>
      <c r="B45" s="22">
        <v>3981</v>
      </c>
      <c r="C45" s="52">
        <v>4063</v>
      </c>
    </row>
    <row r="46" spans="1:3">
      <c r="A46" s="18" t="s">
        <v>1381</v>
      </c>
      <c r="B46" s="22">
        <v>14</v>
      </c>
      <c r="C46" s="18">
        <v>83</v>
      </c>
    </row>
    <row r="47" spans="1:3">
      <c r="A47" s="18" t="s">
        <v>1382</v>
      </c>
      <c r="B47" s="22">
        <v>0</v>
      </c>
      <c r="C47" s="18">
        <v>0</v>
      </c>
    </row>
    <row r="48" spans="1:3">
      <c r="A48" s="18" t="s">
        <v>1383</v>
      </c>
      <c r="B48" s="22">
        <v>12244</v>
      </c>
      <c r="C48" s="52">
        <v>12883</v>
      </c>
    </row>
    <row r="49" spans="1:3">
      <c r="A49" s="18" t="s">
        <v>1378</v>
      </c>
      <c r="B49" s="22">
        <v>12144</v>
      </c>
      <c r="C49" s="52">
        <v>12775</v>
      </c>
    </row>
    <row r="50" spans="1:3">
      <c r="A50" s="18" t="s">
        <v>1379</v>
      </c>
      <c r="B50" s="22">
        <v>0</v>
      </c>
      <c r="C50" s="18">
        <v>0</v>
      </c>
    </row>
    <row r="51" spans="1:3">
      <c r="A51" s="18" t="s">
        <v>1380</v>
      </c>
      <c r="B51" s="22">
        <v>11878</v>
      </c>
      <c r="C51" s="52">
        <v>12346</v>
      </c>
    </row>
    <row r="52" spans="1:3">
      <c r="A52" s="18" t="s">
        <v>1381</v>
      </c>
      <c r="B52" s="22">
        <v>266</v>
      </c>
      <c r="C52" s="18">
        <v>429</v>
      </c>
    </row>
    <row r="53" spans="1:3">
      <c r="A53" s="18" t="s">
        <v>1382</v>
      </c>
      <c r="B53" s="22">
        <v>100</v>
      </c>
      <c r="C53" s="18">
        <v>108</v>
      </c>
    </row>
    <row r="54" spans="1:3">
      <c r="A54" s="18" t="s">
        <v>797</v>
      </c>
      <c r="B54" s="22">
        <v>3984</v>
      </c>
      <c r="C54" s="52">
        <v>4510</v>
      </c>
    </row>
    <row r="55" spans="1:3">
      <c r="A55" s="18" t="s">
        <v>1378</v>
      </c>
      <c r="B55" s="22">
        <v>3662</v>
      </c>
      <c r="C55" s="63">
        <v>4087</v>
      </c>
    </row>
    <row r="56" spans="1:3">
      <c r="A56" s="18" t="s">
        <v>1379</v>
      </c>
      <c r="B56" s="22">
        <v>88</v>
      </c>
      <c r="C56" s="63">
        <v>93</v>
      </c>
    </row>
    <row r="57" spans="1:3">
      <c r="A57" s="18" t="s">
        <v>1380</v>
      </c>
      <c r="B57" s="22">
        <v>3376</v>
      </c>
      <c r="C57" s="63">
        <v>3867</v>
      </c>
    </row>
    <row r="58" spans="1:3">
      <c r="A58" s="18" t="s">
        <v>1381</v>
      </c>
      <c r="B58" s="22">
        <v>198</v>
      </c>
      <c r="C58" s="63">
        <v>127</v>
      </c>
    </row>
    <row r="59" spans="1:3">
      <c r="A59" s="18" t="s">
        <v>1382</v>
      </c>
      <c r="B59" s="22">
        <v>322</v>
      </c>
      <c r="C59" s="63">
        <v>423</v>
      </c>
    </row>
  </sheetData>
  <mergeCells count="1">
    <mergeCell ref="E1:J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085ED1-A5D8-E745-A993-6217F94F1D63}">
  <dimension ref="A1:M178"/>
  <sheetViews>
    <sheetView topLeftCell="A172" workbookViewId="0">
      <selection activeCell="B58" sqref="B58"/>
    </sheetView>
  </sheetViews>
  <sheetFormatPr baseColWidth="10" defaultRowHeight="17"/>
  <cols>
    <col min="1" max="1" width="56.33203125" style="18" customWidth="1"/>
    <col min="2" max="2" width="16.1640625" style="26" customWidth="1"/>
    <col min="3" max="3" width="10.83203125" style="18" hidden="1" customWidth="1"/>
    <col min="4" max="4" width="10.83203125" style="26"/>
    <col min="5" max="16384" width="10.83203125" style="18"/>
  </cols>
  <sheetData>
    <row r="1" spans="1:13" ht="33" customHeight="1">
      <c r="A1" s="41" t="s">
        <v>482</v>
      </c>
      <c r="G1" s="66" t="s">
        <v>1397</v>
      </c>
      <c r="H1" s="66"/>
      <c r="I1" s="66"/>
      <c r="J1" s="66"/>
      <c r="K1" s="66"/>
      <c r="L1" s="66"/>
      <c r="M1" s="66"/>
    </row>
    <row r="2" spans="1:13" ht="27" customHeight="1">
      <c r="A2" s="41" t="s">
        <v>83</v>
      </c>
      <c r="G2" s="66"/>
      <c r="H2" s="66"/>
      <c r="I2" s="66"/>
      <c r="J2" s="66"/>
      <c r="K2" s="66"/>
      <c r="L2" s="66"/>
      <c r="M2" s="66"/>
    </row>
    <row r="4" spans="1:13">
      <c r="A4" s="18" t="s">
        <v>85</v>
      </c>
      <c r="B4" s="20" t="s">
        <v>1403</v>
      </c>
      <c r="C4" s="20"/>
      <c r="D4" s="20" t="s">
        <v>81</v>
      </c>
      <c r="E4" s="59" t="s">
        <v>1404</v>
      </c>
    </row>
    <row r="5" spans="1:13">
      <c r="A5" s="19" t="s">
        <v>1393</v>
      </c>
      <c r="B5" s="21">
        <v>10341</v>
      </c>
    </row>
    <row r="6" spans="1:13">
      <c r="A6" s="19" t="s">
        <v>232</v>
      </c>
      <c r="B6" s="21">
        <v>9052</v>
      </c>
    </row>
    <row r="7" spans="1:13">
      <c r="A7" s="18" t="s">
        <v>1394</v>
      </c>
      <c r="B7" s="27">
        <v>8462</v>
      </c>
      <c r="C7" s="18">
        <v>313</v>
      </c>
      <c r="D7" s="27">
        <v>8462</v>
      </c>
      <c r="E7" s="52">
        <v>8913</v>
      </c>
    </row>
    <row r="8" spans="1:13">
      <c r="A8" s="18" t="s">
        <v>87</v>
      </c>
      <c r="B8" s="27">
        <v>5155</v>
      </c>
      <c r="C8" s="18">
        <v>385</v>
      </c>
      <c r="D8" s="33">
        <f>B8/$B$7</f>
        <v>0.60919404396123844</v>
      </c>
      <c r="E8" s="52">
        <v>5269</v>
      </c>
      <c r="F8" s="28"/>
    </row>
    <row r="9" spans="1:13">
      <c r="A9" s="18" t="s">
        <v>88</v>
      </c>
      <c r="B9" s="27" t="s">
        <v>2</v>
      </c>
      <c r="C9" s="18" t="s">
        <v>2</v>
      </c>
      <c r="D9" s="26" t="s">
        <v>2</v>
      </c>
      <c r="E9" s="52">
        <v>1725</v>
      </c>
    </row>
    <row r="10" spans="1:13">
      <c r="A10" s="18" t="s">
        <v>89</v>
      </c>
      <c r="B10" s="27">
        <v>457</v>
      </c>
      <c r="C10" s="18">
        <v>165</v>
      </c>
      <c r="D10" s="33">
        <f>B10/$B$7</f>
        <v>5.4006145119357127E-2</v>
      </c>
      <c r="E10" s="18">
        <v>451</v>
      </c>
    </row>
    <row r="11" spans="1:13">
      <c r="A11" s="18" t="s">
        <v>88</v>
      </c>
      <c r="B11" s="27" t="s">
        <v>2</v>
      </c>
      <c r="C11" s="18" t="s">
        <v>2</v>
      </c>
      <c r="D11" s="26" t="s">
        <v>2</v>
      </c>
      <c r="E11" s="18">
        <v>83</v>
      </c>
    </row>
    <row r="12" spans="1:13">
      <c r="A12" s="18" t="s">
        <v>90</v>
      </c>
      <c r="B12" s="27">
        <v>1057</v>
      </c>
      <c r="C12" s="18">
        <v>318</v>
      </c>
      <c r="D12" s="33">
        <f>B12/$B$7</f>
        <v>0.12491136847081068</v>
      </c>
      <c r="E12" s="52">
        <v>1304</v>
      </c>
    </row>
    <row r="13" spans="1:13">
      <c r="A13" s="18" t="s">
        <v>88</v>
      </c>
      <c r="B13" s="27" t="s">
        <v>2</v>
      </c>
      <c r="C13" s="18" t="s">
        <v>2</v>
      </c>
      <c r="D13" s="26" t="s">
        <v>2</v>
      </c>
      <c r="E13" s="18">
        <v>132</v>
      </c>
    </row>
    <row r="14" spans="1:13">
      <c r="A14" s="18" t="s">
        <v>91</v>
      </c>
      <c r="B14" s="27">
        <v>794</v>
      </c>
      <c r="C14" s="18">
        <v>275</v>
      </c>
      <c r="D14" s="33">
        <f>B14/$B$7</f>
        <v>9.3831245568423538E-2</v>
      </c>
      <c r="E14" s="18">
        <v>905</v>
      </c>
    </row>
    <row r="15" spans="1:13">
      <c r="A15" s="18" t="s">
        <v>92</v>
      </c>
      <c r="B15" s="27">
        <v>492</v>
      </c>
      <c r="C15" s="18">
        <v>247</v>
      </c>
      <c r="D15" s="33">
        <f>B15/$B$7</f>
        <v>5.814228314819192E-2</v>
      </c>
    </row>
    <row r="16" spans="1:13">
      <c r="A16" s="18" t="s">
        <v>93</v>
      </c>
      <c r="B16" s="27">
        <v>1793</v>
      </c>
      <c r="C16" s="18">
        <v>325</v>
      </c>
      <c r="D16" s="33">
        <f>B16/$B$7</f>
        <v>0.2118884424485937</v>
      </c>
      <c r="E16" s="52">
        <v>1889</v>
      </c>
    </row>
    <row r="17" spans="1:5">
      <c r="A17" s="18" t="s">
        <v>88</v>
      </c>
      <c r="B17" s="27" t="s">
        <v>2</v>
      </c>
      <c r="C17" s="18" t="s">
        <v>2</v>
      </c>
      <c r="D17" s="26" t="s">
        <v>2</v>
      </c>
      <c r="E17" s="18">
        <v>238</v>
      </c>
    </row>
    <row r="18" spans="1:5">
      <c r="A18" s="18" t="s">
        <v>91</v>
      </c>
      <c r="B18" s="27">
        <v>1193</v>
      </c>
      <c r="C18" s="18">
        <v>294</v>
      </c>
      <c r="D18" s="33">
        <f>B18/$B$7</f>
        <v>0.14098321909714015</v>
      </c>
      <c r="E18" s="52">
        <v>1360</v>
      </c>
    </row>
    <row r="19" spans="1:5">
      <c r="A19" s="18" t="s">
        <v>92</v>
      </c>
      <c r="B19" s="27">
        <v>643</v>
      </c>
      <c r="C19" s="18">
        <v>189</v>
      </c>
      <c r="D19" s="33">
        <f>B19/$B$7</f>
        <v>7.5986764358307729E-2</v>
      </c>
    </row>
    <row r="20" spans="1:5">
      <c r="A20" s="18" t="s">
        <v>94</v>
      </c>
      <c r="B20" s="27">
        <v>2377</v>
      </c>
      <c r="C20" s="18">
        <v>225</v>
      </c>
      <c r="D20" s="33">
        <f>B20/$B$7</f>
        <v>0.28090285984400853</v>
      </c>
    </row>
    <row r="21" spans="1:5">
      <c r="A21" s="18" t="s">
        <v>95</v>
      </c>
      <c r="B21" s="27">
        <v>2894</v>
      </c>
      <c r="C21" s="18">
        <v>323</v>
      </c>
      <c r="D21" s="33">
        <f>B21/$B$7</f>
        <v>0.34199952729851096</v>
      </c>
    </row>
    <row r="22" spans="1:5">
      <c r="A22" s="19"/>
      <c r="B22" s="42"/>
    </row>
    <row r="23" spans="1:5">
      <c r="A23" s="18" t="s">
        <v>96</v>
      </c>
      <c r="B23" s="43">
        <v>2.39</v>
      </c>
      <c r="C23" s="18">
        <v>0.09</v>
      </c>
      <c r="D23" s="26" t="s">
        <v>2</v>
      </c>
      <c r="E23" s="18">
        <v>2.42</v>
      </c>
    </row>
    <row r="24" spans="1:5">
      <c r="A24" s="18" t="s">
        <v>97</v>
      </c>
      <c r="B24" s="43">
        <v>2.83</v>
      </c>
      <c r="C24" s="18">
        <v>0.13</v>
      </c>
      <c r="D24" s="26" t="s">
        <v>2</v>
      </c>
    </row>
    <row r="25" spans="1:5">
      <c r="A25" s="19" t="s">
        <v>98</v>
      </c>
      <c r="B25" s="27"/>
    </row>
    <row r="26" spans="1:5">
      <c r="A26" s="18" t="s">
        <v>99</v>
      </c>
      <c r="B26" s="27">
        <v>20223</v>
      </c>
      <c r="C26" s="18">
        <v>170</v>
      </c>
      <c r="D26" s="27">
        <v>20223</v>
      </c>
    </row>
    <row r="27" spans="1:5">
      <c r="A27" s="18" t="s">
        <v>100</v>
      </c>
      <c r="B27" s="27">
        <v>8462</v>
      </c>
      <c r="C27" s="18">
        <v>313</v>
      </c>
      <c r="D27" s="33">
        <f t="shared" ref="D27:D32" si="0">B27/$B$26</f>
        <v>0.41843445581763339</v>
      </c>
    </row>
    <row r="28" spans="1:5">
      <c r="A28" s="18" t="s">
        <v>101</v>
      </c>
      <c r="B28" s="27">
        <v>4988</v>
      </c>
      <c r="C28" s="18">
        <v>343</v>
      </c>
      <c r="D28" s="33">
        <f t="shared" si="0"/>
        <v>0.24664985412648965</v>
      </c>
    </row>
    <row r="29" spans="1:5">
      <c r="A29" s="18" t="s">
        <v>102</v>
      </c>
      <c r="B29" s="27">
        <v>459</v>
      </c>
      <c r="C29" s="18">
        <v>163</v>
      </c>
      <c r="D29" s="33">
        <f t="shared" si="0"/>
        <v>2.2696929238985315E-2</v>
      </c>
    </row>
    <row r="30" spans="1:5">
      <c r="A30" s="18" t="s">
        <v>1395</v>
      </c>
      <c r="B30" s="27">
        <v>5150</v>
      </c>
      <c r="C30" s="18">
        <v>468</v>
      </c>
      <c r="D30" s="33">
        <f t="shared" si="0"/>
        <v>0.25466053503436681</v>
      </c>
    </row>
    <row r="31" spans="1:5">
      <c r="A31" s="18" t="s">
        <v>103</v>
      </c>
      <c r="B31" s="27">
        <v>907</v>
      </c>
      <c r="C31" s="18">
        <v>426</v>
      </c>
      <c r="D31" s="33">
        <f t="shared" si="0"/>
        <v>4.4849923354596255E-2</v>
      </c>
    </row>
    <row r="32" spans="1:5">
      <c r="A32" s="18" t="s">
        <v>104</v>
      </c>
      <c r="B32" s="27">
        <v>257</v>
      </c>
      <c r="C32" s="18">
        <v>130</v>
      </c>
      <c r="D32" s="33">
        <f t="shared" si="0"/>
        <v>1.2708302427928597E-2</v>
      </c>
    </row>
    <row r="33" spans="1:5">
      <c r="A33" s="19" t="s">
        <v>105</v>
      </c>
      <c r="B33" s="27"/>
    </row>
    <row r="34" spans="1:5">
      <c r="A34" s="18" t="s">
        <v>106</v>
      </c>
      <c r="B34" s="27">
        <v>8311</v>
      </c>
      <c r="C34" s="18">
        <v>401</v>
      </c>
      <c r="D34" s="27">
        <v>8311</v>
      </c>
      <c r="E34" s="52">
        <v>8820</v>
      </c>
    </row>
    <row r="35" spans="1:5">
      <c r="A35" s="18" t="s">
        <v>107</v>
      </c>
      <c r="B35" s="27">
        <v>1895</v>
      </c>
      <c r="C35" s="18">
        <v>316</v>
      </c>
      <c r="D35" s="33">
        <f>B35/$B$34</f>
        <v>0.22801106966670678</v>
      </c>
      <c r="E35" s="52">
        <v>2020</v>
      </c>
    </row>
    <row r="36" spans="1:5">
      <c r="A36" s="18" t="s">
        <v>1408</v>
      </c>
      <c r="B36" s="27">
        <v>5387</v>
      </c>
      <c r="C36" s="18">
        <v>352</v>
      </c>
      <c r="D36" s="33">
        <f>B36/$B$34</f>
        <v>0.64817711466730843</v>
      </c>
      <c r="E36" s="52">
        <v>5575</v>
      </c>
    </row>
    <row r="37" spans="1:5">
      <c r="A37" s="18" t="s">
        <v>108</v>
      </c>
      <c r="B37" s="27">
        <v>13</v>
      </c>
      <c r="C37" s="18">
        <v>22</v>
      </c>
      <c r="D37" s="33">
        <f>B37/$B$34</f>
        <v>1.5641920346528696E-3</v>
      </c>
      <c r="E37" s="18">
        <v>15</v>
      </c>
    </row>
    <row r="38" spans="1:5">
      <c r="A38" s="18" t="s">
        <v>109</v>
      </c>
      <c r="B38" s="27">
        <v>446</v>
      </c>
      <c r="C38" s="18">
        <v>267</v>
      </c>
      <c r="D38" s="33">
        <f>B38/$B$34</f>
        <v>5.3663819035013841E-2</v>
      </c>
      <c r="E38" s="18">
        <v>481</v>
      </c>
    </row>
    <row r="39" spans="1:5">
      <c r="A39" s="18" t="s">
        <v>110</v>
      </c>
      <c r="B39" s="27">
        <v>570</v>
      </c>
      <c r="C39" s="18">
        <v>165</v>
      </c>
      <c r="D39" s="33">
        <f>B39/$B$34</f>
        <v>6.8583804596318132E-2</v>
      </c>
      <c r="E39" s="18">
        <v>744</v>
      </c>
    </row>
    <row r="40" spans="1:5">
      <c r="A40" s="18" t="s">
        <v>111</v>
      </c>
      <c r="B40" s="27">
        <v>9243</v>
      </c>
      <c r="C40" s="18">
        <v>417</v>
      </c>
      <c r="D40" s="27">
        <v>9243</v>
      </c>
      <c r="E40" s="52">
        <v>9794</v>
      </c>
    </row>
    <row r="41" spans="1:5">
      <c r="A41" s="18" t="s">
        <v>107</v>
      </c>
      <c r="B41" s="27">
        <v>1945</v>
      </c>
      <c r="C41" s="18">
        <v>302</v>
      </c>
      <c r="D41" s="33">
        <f>B41/$B$40</f>
        <v>0.21042951422698258</v>
      </c>
      <c r="E41" s="52">
        <v>2339</v>
      </c>
    </row>
    <row r="42" spans="1:5">
      <c r="A42" s="18" t="s">
        <v>1408</v>
      </c>
      <c r="B42" s="27">
        <v>5512</v>
      </c>
      <c r="C42" s="18">
        <v>380</v>
      </c>
      <c r="D42" s="33">
        <f>B42/$B$40</f>
        <v>0.59634317862165964</v>
      </c>
      <c r="E42" s="52">
        <v>5655</v>
      </c>
    </row>
    <row r="43" spans="1:5">
      <c r="A43" s="18" t="s">
        <v>108</v>
      </c>
      <c r="B43" s="27">
        <v>103</v>
      </c>
      <c r="C43" s="18">
        <v>80</v>
      </c>
      <c r="D43" s="33">
        <f>B43/$B$40</f>
        <v>1.1143568105593422E-2</v>
      </c>
      <c r="E43" s="18">
        <v>32</v>
      </c>
    </row>
    <row r="44" spans="1:5">
      <c r="A44" s="18" t="s">
        <v>109</v>
      </c>
      <c r="B44" s="27">
        <v>653</v>
      </c>
      <c r="C44" s="18">
        <v>166</v>
      </c>
      <c r="D44" s="33">
        <f>B44/$B$40</f>
        <v>7.0648057989830149E-2</v>
      </c>
      <c r="E44" s="18">
        <v>766</v>
      </c>
    </row>
    <row r="45" spans="1:5">
      <c r="A45" s="18" t="s">
        <v>110</v>
      </c>
      <c r="B45" s="27">
        <v>1030</v>
      </c>
      <c r="C45" s="18">
        <v>241</v>
      </c>
      <c r="D45" s="33">
        <f>B45/$B$40</f>
        <v>0.11143568105593422</v>
      </c>
      <c r="E45" s="52">
        <v>1034</v>
      </c>
    </row>
    <row r="46" spans="1:5">
      <c r="A46" s="19" t="s">
        <v>112</v>
      </c>
      <c r="B46" s="27"/>
    </row>
    <row r="47" spans="1:5">
      <c r="A47" s="18" t="s">
        <v>113</v>
      </c>
      <c r="B47" s="27">
        <v>176</v>
      </c>
      <c r="C47" s="18">
        <v>88</v>
      </c>
    </row>
    <row r="48" spans="1:5">
      <c r="A48" s="18" t="s">
        <v>114</v>
      </c>
      <c r="B48" s="27">
        <v>0</v>
      </c>
      <c r="C48" s="18">
        <v>20</v>
      </c>
    </row>
    <row r="49" spans="1:3">
      <c r="A49" s="18" t="s">
        <v>115</v>
      </c>
      <c r="B49" s="27">
        <v>0</v>
      </c>
      <c r="C49" s="18">
        <v>14</v>
      </c>
    </row>
    <row r="50" spans="1:3">
      <c r="A50" s="18" t="s">
        <v>116</v>
      </c>
      <c r="B50" s="27">
        <v>39</v>
      </c>
      <c r="C50" s="18">
        <v>21</v>
      </c>
    </row>
    <row r="51" spans="1:3">
      <c r="A51" s="18" t="s">
        <v>117</v>
      </c>
      <c r="B51" s="27">
        <v>0</v>
      </c>
      <c r="C51" s="18">
        <v>40</v>
      </c>
    </row>
    <row r="52" spans="1:3">
      <c r="A52" s="18" t="s">
        <v>118</v>
      </c>
      <c r="B52" s="27">
        <v>74</v>
      </c>
      <c r="C52" s="18">
        <v>57</v>
      </c>
    </row>
    <row r="53" spans="1:3">
      <c r="A53" s="18" t="s">
        <v>119</v>
      </c>
      <c r="B53" s="27">
        <v>28</v>
      </c>
      <c r="C53" s="18">
        <v>26</v>
      </c>
    </row>
    <row r="54" spans="1:3">
      <c r="A54" s="19" t="s">
        <v>120</v>
      </c>
      <c r="B54" s="27"/>
    </row>
    <row r="55" spans="1:3">
      <c r="A55" s="18" t="s">
        <v>121</v>
      </c>
      <c r="B55" s="27">
        <v>307</v>
      </c>
      <c r="C55" s="18">
        <v>189</v>
      </c>
    </row>
    <row r="56" spans="1:3">
      <c r="A56" s="18" t="s">
        <v>122</v>
      </c>
      <c r="B56" s="27">
        <v>0</v>
      </c>
      <c r="C56" s="18">
        <v>20</v>
      </c>
    </row>
    <row r="57" spans="1:3">
      <c r="A57" s="18" t="s">
        <v>123</v>
      </c>
      <c r="B57" s="27"/>
    </row>
    <row r="58" spans="1:3">
      <c r="A58" s="18" t="s">
        <v>124</v>
      </c>
      <c r="B58" s="27">
        <v>0</v>
      </c>
      <c r="C58" s="18">
        <v>20</v>
      </c>
    </row>
    <row r="59" spans="1:3">
      <c r="A59" s="18" t="s">
        <v>125</v>
      </c>
      <c r="B59" s="27">
        <v>0</v>
      </c>
      <c r="C59" s="18">
        <v>20</v>
      </c>
    </row>
    <row r="60" spans="1:3">
      <c r="A60" s="18" t="s">
        <v>126</v>
      </c>
      <c r="B60" s="27">
        <v>0</v>
      </c>
      <c r="C60" s="18">
        <v>20</v>
      </c>
    </row>
    <row r="61" spans="1:3">
      <c r="A61" s="18" t="s">
        <v>127</v>
      </c>
      <c r="B61" s="27">
        <v>0</v>
      </c>
      <c r="C61" s="18">
        <v>20</v>
      </c>
    </row>
    <row r="62" spans="1:3">
      <c r="A62" s="18" t="s">
        <v>128</v>
      </c>
      <c r="B62" s="27">
        <v>0</v>
      </c>
      <c r="C62" s="18">
        <v>20</v>
      </c>
    </row>
    <row r="63" spans="1:3">
      <c r="A63" s="18" t="s">
        <v>129</v>
      </c>
      <c r="B63" s="27">
        <v>0</v>
      </c>
      <c r="C63" s="18">
        <v>20</v>
      </c>
    </row>
    <row r="64" spans="1:3">
      <c r="A64" s="18" t="s">
        <v>131</v>
      </c>
      <c r="B64" s="27">
        <v>0</v>
      </c>
      <c r="C64" s="18">
        <v>20</v>
      </c>
    </row>
    <row r="65" spans="1:4">
      <c r="A65" s="19" t="s">
        <v>132</v>
      </c>
      <c r="B65" s="27"/>
    </row>
    <row r="66" spans="1:4">
      <c r="A66" s="18" t="s">
        <v>133</v>
      </c>
      <c r="B66" s="27">
        <v>4128</v>
      </c>
      <c r="C66" s="18">
        <v>433</v>
      </c>
      <c r="D66" s="27">
        <v>4128</v>
      </c>
    </row>
    <row r="67" spans="1:4">
      <c r="A67" s="18" t="s">
        <v>134</v>
      </c>
      <c r="B67" s="27">
        <v>331</v>
      </c>
      <c r="C67" s="18">
        <v>125</v>
      </c>
      <c r="D67" s="33">
        <f>B67/$B$66</f>
        <v>8.0184108527131787E-2</v>
      </c>
    </row>
    <row r="68" spans="1:4">
      <c r="A68" s="18" t="s">
        <v>135</v>
      </c>
      <c r="B68" s="27">
        <v>184</v>
      </c>
      <c r="C68" s="18">
        <v>66</v>
      </c>
      <c r="D68" s="33">
        <f>B68/$B$66</f>
        <v>4.4573643410852716E-2</v>
      </c>
    </row>
    <row r="69" spans="1:4">
      <c r="A69" s="18" t="s">
        <v>136</v>
      </c>
      <c r="B69" s="27">
        <v>1696</v>
      </c>
      <c r="C69" s="18">
        <v>342</v>
      </c>
      <c r="D69" s="33">
        <f>B69/$B$66</f>
        <v>0.41085271317829458</v>
      </c>
    </row>
    <row r="70" spans="1:4">
      <c r="A70" s="18" t="s">
        <v>137</v>
      </c>
      <c r="B70" s="27">
        <v>1141</v>
      </c>
      <c r="C70" s="18">
        <v>221</v>
      </c>
      <c r="D70" s="33">
        <f>B70/$B$66</f>
        <v>0.27640503875968991</v>
      </c>
    </row>
    <row r="71" spans="1:4">
      <c r="A71" s="18" t="s">
        <v>138</v>
      </c>
      <c r="B71" s="27">
        <v>776</v>
      </c>
      <c r="C71" s="18">
        <v>232</v>
      </c>
      <c r="D71" s="33">
        <f>B71/$B$66</f>
        <v>0.18798449612403101</v>
      </c>
    </row>
    <row r="72" spans="1:4">
      <c r="A72" s="19" t="s">
        <v>139</v>
      </c>
      <c r="B72" s="27"/>
    </row>
    <row r="73" spans="1:4">
      <c r="A73" s="18" t="s">
        <v>140</v>
      </c>
      <c r="B73" s="27">
        <v>15450</v>
      </c>
      <c r="C73" s="18">
        <v>466</v>
      </c>
      <c r="D73" s="27">
        <v>15450</v>
      </c>
    </row>
    <row r="74" spans="1:4">
      <c r="A74" s="18" t="s">
        <v>141</v>
      </c>
      <c r="B74" s="27">
        <v>86</v>
      </c>
      <c r="C74" s="18">
        <v>54</v>
      </c>
      <c r="D74" s="33">
        <f t="shared" ref="D74:D82" si="1">B74/$B$73</f>
        <v>5.5663430420711977E-3</v>
      </c>
    </row>
    <row r="75" spans="1:4">
      <c r="A75" s="18" t="s">
        <v>142</v>
      </c>
      <c r="B75" s="27">
        <v>284</v>
      </c>
      <c r="C75" s="18">
        <v>119</v>
      </c>
      <c r="D75" s="33">
        <f t="shared" si="1"/>
        <v>1.8381877022653721E-2</v>
      </c>
    </row>
    <row r="76" spans="1:4">
      <c r="A76" s="18" t="s">
        <v>143</v>
      </c>
      <c r="B76" s="27">
        <v>3112</v>
      </c>
      <c r="C76" s="18">
        <v>561</v>
      </c>
      <c r="D76" s="33">
        <f t="shared" si="1"/>
        <v>0.20142394822006474</v>
      </c>
    </row>
    <row r="77" spans="1:4">
      <c r="A77" s="18" t="s">
        <v>144</v>
      </c>
      <c r="B77" s="27">
        <v>2269</v>
      </c>
      <c r="C77" s="18">
        <v>510</v>
      </c>
      <c r="D77" s="33">
        <f t="shared" si="1"/>
        <v>0.14686084142394823</v>
      </c>
    </row>
    <row r="78" spans="1:4">
      <c r="A78" s="18" t="s">
        <v>145</v>
      </c>
      <c r="B78" s="27">
        <v>1369</v>
      </c>
      <c r="C78" s="18">
        <v>269</v>
      </c>
      <c r="D78" s="33">
        <f t="shared" si="1"/>
        <v>8.8608414239482194E-2</v>
      </c>
    </row>
    <row r="79" spans="1:4">
      <c r="A79" s="18" t="s">
        <v>146</v>
      </c>
      <c r="B79" s="27">
        <v>5296</v>
      </c>
      <c r="C79" s="18">
        <v>558</v>
      </c>
      <c r="D79" s="33">
        <f t="shared" si="1"/>
        <v>0.3427831715210356</v>
      </c>
    </row>
    <row r="80" spans="1:4">
      <c r="A80" s="18" t="s">
        <v>147</v>
      </c>
      <c r="B80" s="27">
        <v>3034</v>
      </c>
      <c r="C80" s="18">
        <v>407</v>
      </c>
      <c r="D80" s="33">
        <f t="shared" si="1"/>
        <v>0.19637540453074434</v>
      </c>
    </row>
    <row r="81" spans="1:4">
      <c r="A81" s="18" t="s">
        <v>148</v>
      </c>
      <c r="B81" s="27">
        <v>15080</v>
      </c>
      <c r="C81" s="18">
        <v>482</v>
      </c>
      <c r="D81" s="33">
        <f t="shared" si="1"/>
        <v>0.97605177993527503</v>
      </c>
    </row>
    <row r="82" spans="1:4">
      <c r="A82" s="18" t="s">
        <v>149</v>
      </c>
      <c r="B82" s="27">
        <v>8330</v>
      </c>
      <c r="C82" s="18">
        <v>617</v>
      </c>
      <c r="D82" s="33">
        <f t="shared" si="1"/>
        <v>0.53915857605177997</v>
      </c>
    </row>
    <row r="83" spans="1:4">
      <c r="A83" s="19" t="s">
        <v>150</v>
      </c>
      <c r="B83" s="27"/>
    </row>
    <row r="84" spans="1:4">
      <c r="A84" s="18" t="s">
        <v>151</v>
      </c>
      <c r="B84" s="27">
        <v>16573</v>
      </c>
      <c r="C84" s="18">
        <v>387</v>
      </c>
      <c r="D84" s="27">
        <v>16573</v>
      </c>
    </row>
    <row r="85" spans="1:4">
      <c r="A85" s="18" t="s">
        <v>152</v>
      </c>
      <c r="B85" s="27">
        <v>1509</v>
      </c>
      <c r="C85" s="18">
        <v>365</v>
      </c>
      <c r="D85" s="33">
        <f>B85/B84</f>
        <v>9.1051710613648709E-2</v>
      </c>
    </row>
    <row r="86" spans="1:4">
      <c r="A86" s="19" t="s">
        <v>153</v>
      </c>
      <c r="B86" s="27"/>
    </row>
    <row r="87" spans="1:4">
      <c r="A87" s="18" t="s">
        <v>154</v>
      </c>
      <c r="B87" s="27">
        <v>20265</v>
      </c>
      <c r="C87" s="18">
        <v>168</v>
      </c>
      <c r="D87" s="27">
        <v>20265</v>
      </c>
    </row>
    <row r="88" spans="1:4">
      <c r="A88" s="18" t="s">
        <v>155</v>
      </c>
      <c r="B88" s="27">
        <v>2124</v>
      </c>
      <c r="C88" s="18">
        <v>361</v>
      </c>
      <c r="D88" s="26">
        <v>10.5</v>
      </c>
    </row>
    <row r="89" spans="1:4">
      <c r="A89" s="18" t="s">
        <v>156</v>
      </c>
      <c r="B89" s="27">
        <v>3995</v>
      </c>
      <c r="C89" s="18">
        <v>384</v>
      </c>
      <c r="D89" s="26">
        <v>3995</v>
      </c>
    </row>
    <row r="90" spans="1:4">
      <c r="A90" s="18" t="s">
        <v>155</v>
      </c>
      <c r="B90" s="27">
        <v>283</v>
      </c>
      <c r="C90" s="18">
        <v>141</v>
      </c>
      <c r="D90" s="26">
        <v>7.1</v>
      </c>
    </row>
    <row r="91" spans="1:4">
      <c r="A91" s="18" t="s">
        <v>157</v>
      </c>
      <c r="B91" s="27">
        <v>12282</v>
      </c>
      <c r="C91" s="18">
        <v>465</v>
      </c>
      <c r="D91" s="26">
        <v>12282</v>
      </c>
    </row>
    <row r="92" spans="1:4">
      <c r="A92" s="18" t="s">
        <v>155</v>
      </c>
      <c r="B92" s="27">
        <v>695</v>
      </c>
      <c r="C92" s="18">
        <v>222</v>
      </c>
      <c r="D92" s="26">
        <v>5.7</v>
      </c>
    </row>
    <row r="93" spans="1:4">
      <c r="A93" s="18" t="s">
        <v>158</v>
      </c>
      <c r="B93" s="27">
        <v>3988</v>
      </c>
      <c r="C93" s="18">
        <v>397</v>
      </c>
      <c r="D93" s="26">
        <v>3988</v>
      </c>
    </row>
    <row r="94" spans="1:4">
      <c r="A94" s="18" t="s">
        <v>155</v>
      </c>
      <c r="B94" s="27">
        <v>1146</v>
      </c>
      <c r="C94" s="18">
        <v>227</v>
      </c>
      <c r="D94" s="26">
        <v>28.7</v>
      </c>
    </row>
    <row r="95" spans="1:4">
      <c r="A95" s="18" t="s">
        <v>159</v>
      </c>
      <c r="B95" s="27"/>
    </row>
    <row r="96" spans="1:4">
      <c r="A96" s="18" t="s">
        <v>160</v>
      </c>
      <c r="B96" s="27">
        <v>20404</v>
      </c>
      <c r="C96" s="18">
        <v>88</v>
      </c>
      <c r="D96" s="26">
        <v>20404</v>
      </c>
    </row>
    <row r="97" spans="1:4">
      <c r="A97" s="18" t="s">
        <v>161</v>
      </c>
      <c r="B97" s="27">
        <v>18352</v>
      </c>
      <c r="C97" s="18">
        <v>487</v>
      </c>
      <c r="D97" s="26">
        <v>89.9</v>
      </c>
    </row>
    <row r="98" spans="1:4">
      <c r="A98" s="18" t="s">
        <v>162</v>
      </c>
      <c r="B98" s="27">
        <v>2052</v>
      </c>
      <c r="C98" s="18">
        <v>465</v>
      </c>
      <c r="D98" s="26">
        <v>10.1</v>
      </c>
    </row>
    <row r="99" spans="1:4">
      <c r="A99" s="18" t="s">
        <v>163</v>
      </c>
      <c r="B99" s="27">
        <v>2007</v>
      </c>
      <c r="C99" s="18">
        <v>461</v>
      </c>
      <c r="D99" s="26">
        <v>9.8000000000000007</v>
      </c>
    </row>
    <row r="100" spans="1:4">
      <c r="A100" s="18" t="s">
        <v>164</v>
      </c>
      <c r="B100" s="27">
        <v>1039</v>
      </c>
      <c r="C100" s="18">
        <v>385</v>
      </c>
      <c r="D100" s="26">
        <v>5.0999999999999996</v>
      </c>
    </row>
    <row r="101" spans="1:4">
      <c r="A101" s="18" t="s">
        <v>165</v>
      </c>
      <c r="B101" s="27">
        <v>968</v>
      </c>
      <c r="C101" s="18">
        <v>346</v>
      </c>
      <c r="D101" s="26">
        <v>4.7</v>
      </c>
    </row>
    <row r="102" spans="1:4">
      <c r="A102" s="18" t="s">
        <v>166</v>
      </c>
      <c r="B102" s="27">
        <v>364</v>
      </c>
      <c r="C102" s="18">
        <v>207</v>
      </c>
      <c r="D102" s="26">
        <v>1.8</v>
      </c>
    </row>
    <row r="103" spans="1:4">
      <c r="A103" s="18" t="s">
        <v>167</v>
      </c>
      <c r="B103" s="27">
        <v>604</v>
      </c>
      <c r="C103" s="18">
        <v>239</v>
      </c>
      <c r="D103" s="26">
        <v>3</v>
      </c>
    </row>
    <row r="104" spans="1:4">
      <c r="A104" s="18" t="s">
        <v>168</v>
      </c>
      <c r="B104" s="27">
        <v>45</v>
      </c>
      <c r="C104" s="18">
        <v>54</v>
      </c>
      <c r="D104" s="26">
        <v>0.2</v>
      </c>
    </row>
    <row r="105" spans="1:4">
      <c r="A105" s="19" t="s">
        <v>169</v>
      </c>
      <c r="B105" s="27"/>
    </row>
    <row r="106" spans="1:4">
      <c r="A106" s="18" t="s">
        <v>1</v>
      </c>
      <c r="B106" s="27">
        <v>20568</v>
      </c>
      <c r="C106" s="18">
        <v>26</v>
      </c>
      <c r="D106" s="26">
        <v>20568</v>
      </c>
    </row>
    <row r="107" spans="1:4">
      <c r="A107" s="18" t="s">
        <v>170</v>
      </c>
      <c r="B107" s="27">
        <v>19660</v>
      </c>
      <c r="C107" s="18">
        <v>300</v>
      </c>
      <c r="D107" s="26">
        <v>95.6</v>
      </c>
    </row>
    <row r="108" spans="1:4">
      <c r="A108" s="18" t="s">
        <v>171</v>
      </c>
      <c r="B108" s="27">
        <v>19390</v>
      </c>
      <c r="C108" s="18">
        <v>321</v>
      </c>
      <c r="D108" s="26">
        <v>94.3</v>
      </c>
    </row>
    <row r="109" spans="1:4">
      <c r="A109" s="18" t="s">
        <v>172</v>
      </c>
      <c r="B109" s="27">
        <v>10767</v>
      </c>
      <c r="C109" s="18">
        <v>825</v>
      </c>
      <c r="D109" s="26">
        <v>52.3</v>
      </c>
    </row>
    <row r="110" spans="1:4">
      <c r="A110" s="18" t="s">
        <v>173</v>
      </c>
      <c r="B110" s="27">
        <v>8623</v>
      </c>
      <c r="C110" s="18">
        <v>831</v>
      </c>
      <c r="D110" s="26">
        <v>41.9</v>
      </c>
    </row>
    <row r="111" spans="1:4">
      <c r="A111" s="18" t="s">
        <v>174</v>
      </c>
      <c r="B111" s="27">
        <v>270</v>
      </c>
      <c r="C111" s="18">
        <v>189</v>
      </c>
      <c r="D111" s="26">
        <v>1.3</v>
      </c>
    </row>
    <row r="112" spans="1:4">
      <c r="A112" s="18" t="s">
        <v>175</v>
      </c>
      <c r="B112" s="27">
        <v>908</v>
      </c>
      <c r="C112" s="18">
        <v>298</v>
      </c>
      <c r="D112" s="26">
        <v>4.4000000000000004</v>
      </c>
    </row>
    <row r="113" spans="1:4">
      <c r="A113" s="18" t="s">
        <v>176</v>
      </c>
      <c r="B113" s="27"/>
    </row>
    <row r="114" spans="1:4">
      <c r="A114" s="18" t="s">
        <v>177</v>
      </c>
      <c r="B114" s="27">
        <v>908</v>
      </c>
      <c r="C114" s="18">
        <v>298</v>
      </c>
      <c r="D114" s="26">
        <v>908</v>
      </c>
    </row>
    <row r="115" spans="1:4">
      <c r="A115" s="18" t="s">
        <v>178</v>
      </c>
      <c r="B115" s="27">
        <v>491</v>
      </c>
      <c r="C115" s="18">
        <v>202</v>
      </c>
      <c r="D115" s="26">
        <v>54.1</v>
      </c>
    </row>
    <row r="116" spans="1:4">
      <c r="A116" s="18" t="s">
        <v>179</v>
      </c>
      <c r="B116" s="27">
        <v>417</v>
      </c>
      <c r="C116" s="18">
        <v>201</v>
      </c>
      <c r="D116" s="26">
        <v>45.9</v>
      </c>
    </row>
    <row r="117" spans="1:4">
      <c r="A117" s="18" t="s">
        <v>180</v>
      </c>
      <c r="B117" s="27"/>
    </row>
    <row r="118" spans="1:4">
      <c r="A118" s="18" t="s">
        <v>181</v>
      </c>
      <c r="B118" s="27">
        <v>1178</v>
      </c>
      <c r="C118" s="18">
        <v>320</v>
      </c>
      <c r="D118" s="26">
        <v>1178</v>
      </c>
    </row>
    <row r="119" spans="1:4">
      <c r="A119" s="18" t="s">
        <v>170</v>
      </c>
      <c r="B119" s="27">
        <v>270</v>
      </c>
      <c r="C119" s="18">
        <v>189</v>
      </c>
      <c r="D119" s="26">
        <v>270</v>
      </c>
    </row>
    <row r="120" spans="1:4">
      <c r="A120" s="18" t="s">
        <v>182</v>
      </c>
      <c r="B120" s="27">
        <v>41</v>
      </c>
      <c r="C120" s="18">
        <v>48</v>
      </c>
      <c r="D120" s="26">
        <v>15.2</v>
      </c>
    </row>
    <row r="121" spans="1:4">
      <c r="A121" s="18" t="s">
        <v>183</v>
      </c>
      <c r="B121" s="27">
        <v>229</v>
      </c>
      <c r="C121" s="18">
        <v>184</v>
      </c>
      <c r="D121" s="26">
        <v>84.8</v>
      </c>
    </row>
    <row r="122" spans="1:4">
      <c r="A122" s="18" t="s">
        <v>175</v>
      </c>
      <c r="B122" s="27">
        <v>908</v>
      </c>
      <c r="C122" s="18">
        <v>298</v>
      </c>
      <c r="D122" s="26">
        <v>908</v>
      </c>
    </row>
    <row r="123" spans="1:4">
      <c r="A123" s="18" t="s">
        <v>182</v>
      </c>
      <c r="B123" s="27">
        <v>309</v>
      </c>
      <c r="C123" s="18">
        <v>183</v>
      </c>
      <c r="D123" s="26">
        <v>34</v>
      </c>
    </row>
    <row r="124" spans="1:4">
      <c r="A124" s="18" t="s">
        <v>183</v>
      </c>
      <c r="B124" s="27">
        <v>599</v>
      </c>
      <c r="C124" s="18">
        <v>222</v>
      </c>
      <c r="D124" s="26">
        <v>66</v>
      </c>
    </row>
    <row r="125" spans="1:4">
      <c r="A125" s="18" t="s">
        <v>184</v>
      </c>
      <c r="B125" s="27"/>
    </row>
    <row r="126" spans="1:4">
      <c r="A126" s="18" t="s">
        <v>185</v>
      </c>
      <c r="B126" s="27">
        <v>908</v>
      </c>
      <c r="C126" s="18">
        <v>298</v>
      </c>
      <c r="D126" s="26">
        <v>908</v>
      </c>
    </row>
    <row r="127" spans="1:4">
      <c r="A127" s="18" t="s">
        <v>186</v>
      </c>
      <c r="B127" s="27">
        <v>223</v>
      </c>
      <c r="C127" s="18">
        <v>169</v>
      </c>
      <c r="D127" s="26">
        <v>24.6</v>
      </c>
    </row>
    <row r="128" spans="1:4">
      <c r="A128" s="18" t="s">
        <v>187</v>
      </c>
      <c r="B128" s="27">
        <v>462</v>
      </c>
      <c r="C128" s="18">
        <v>231</v>
      </c>
      <c r="D128" s="26">
        <v>50.9</v>
      </c>
    </row>
    <row r="129" spans="1:4">
      <c r="A129" s="18" t="s">
        <v>188</v>
      </c>
      <c r="B129" s="27">
        <v>1</v>
      </c>
      <c r="C129" s="18">
        <v>3</v>
      </c>
      <c r="D129" s="26">
        <v>0.1</v>
      </c>
    </row>
    <row r="130" spans="1:4">
      <c r="A130" s="18" t="s">
        <v>189</v>
      </c>
      <c r="B130" s="27">
        <v>16</v>
      </c>
      <c r="C130" s="18">
        <v>28</v>
      </c>
      <c r="D130" s="26">
        <v>1.8</v>
      </c>
    </row>
    <row r="131" spans="1:4">
      <c r="A131" s="18" t="s">
        <v>190</v>
      </c>
      <c r="B131" s="27">
        <v>100</v>
      </c>
      <c r="C131" s="18">
        <v>84</v>
      </c>
      <c r="D131" s="26">
        <v>11</v>
      </c>
    </row>
    <row r="132" spans="1:4">
      <c r="A132" s="18" t="s">
        <v>191</v>
      </c>
      <c r="B132" s="27">
        <v>106</v>
      </c>
      <c r="C132" s="18">
        <v>61</v>
      </c>
      <c r="D132" s="26">
        <v>11.7</v>
      </c>
    </row>
    <row r="133" spans="1:4">
      <c r="A133" s="18" t="s">
        <v>192</v>
      </c>
      <c r="B133" s="27"/>
    </row>
    <row r="134" spans="1:4">
      <c r="A134" s="18" t="s">
        <v>193</v>
      </c>
      <c r="B134" s="27">
        <v>19768</v>
      </c>
      <c r="C134" s="18">
        <v>225</v>
      </c>
      <c r="D134" s="26">
        <v>19768</v>
      </c>
    </row>
    <row r="135" spans="1:4">
      <c r="A135" s="18" t="s">
        <v>194</v>
      </c>
      <c r="B135" s="27">
        <v>18630</v>
      </c>
      <c r="C135" s="18">
        <v>447</v>
      </c>
      <c r="D135" s="26">
        <v>94.2</v>
      </c>
    </row>
    <row r="136" spans="1:4">
      <c r="A136" s="18" t="s">
        <v>195</v>
      </c>
      <c r="B136" s="27">
        <v>1138</v>
      </c>
      <c r="C136" s="18">
        <v>390</v>
      </c>
      <c r="D136" s="26">
        <v>5.8</v>
      </c>
    </row>
    <row r="137" spans="1:4">
      <c r="A137" s="18" t="s">
        <v>196</v>
      </c>
      <c r="B137" s="27">
        <v>276</v>
      </c>
      <c r="C137" s="18">
        <v>159</v>
      </c>
      <c r="D137" s="26">
        <v>1.4</v>
      </c>
    </row>
    <row r="138" spans="1:4">
      <c r="A138" s="18" t="s">
        <v>197</v>
      </c>
      <c r="B138" s="27">
        <v>97</v>
      </c>
      <c r="C138" s="18">
        <v>98</v>
      </c>
      <c r="D138" s="26">
        <v>0.5</v>
      </c>
    </row>
    <row r="139" spans="1:4">
      <c r="A139" s="18" t="s">
        <v>196</v>
      </c>
      <c r="B139" s="27">
        <v>29</v>
      </c>
      <c r="C139" s="18">
        <v>46</v>
      </c>
      <c r="D139" s="26">
        <v>0.1</v>
      </c>
    </row>
    <row r="140" spans="1:4">
      <c r="A140" s="18" t="s">
        <v>198</v>
      </c>
      <c r="B140" s="27">
        <v>644</v>
      </c>
      <c r="C140" s="18">
        <v>297</v>
      </c>
      <c r="D140" s="26">
        <v>3.3</v>
      </c>
    </row>
    <row r="141" spans="1:4">
      <c r="A141" s="18" t="s">
        <v>196</v>
      </c>
      <c r="B141" s="27">
        <v>93</v>
      </c>
      <c r="C141" s="18">
        <v>83</v>
      </c>
      <c r="D141" s="26">
        <v>0.5</v>
      </c>
    </row>
    <row r="142" spans="1:4">
      <c r="A142" s="18" t="s">
        <v>199</v>
      </c>
      <c r="B142" s="27">
        <v>290</v>
      </c>
      <c r="C142" s="18">
        <v>226</v>
      </c>
      <c r="D142" s="26">
        <v>1.5</v>
      </c>
    </row>
    <row r="143" spans="1:4">
      <c r="A143" s="18" t="s">
        <v>196</v>
      </c>
      <c r="B143" s="27">
        <v>132</v>
      </c>
      <c r="C143" s="18">
        <v>125</v>
      </c>
      <c r="D143" s="26">
        <v>0.7</v>
      </c>
    </row>
    <row r="144" spans="1:4">
      <c r="A144" s="18" t="s">
        <v>200</v>
      </c>
      <c r="B144" s="27">
        <v>107</v>
      </c>
      <c r="C144" s="18">
        <v>161</v>
      </c>
      <c r="D144" s="26">
        <v>0.5</v>
      </c>
    </row>
    <row r="145" spans="1:4">
      <c r="A145" s="18" t="s">
        <v>196</v>
      </c>
      <c r="B145" s="27">
        <v>22</v>
      </c>
      <c r="C145" s="18">
        <v>34</v>
      </c>
      <c r="D145" s="26">
        <v>0.1</v>
      </c>
    </row>
    <row r="146" spans="1:4">
      <c r="A146" s="18" t="s">
        <v>201</v>
      </c>
      <c r="B146" s="27"/>
    </row>
    <row r="147" spans="1:4">
      <c r="A147" s="18" t="s">
        <v>1</v>
      </c>
      <c r="B147" s="27">
        <v>20568</v>
      </c>
      <c r="C147" s="18">
        <v>26</v>
      </c>
      <c r="D147" s="26">
        <v>20568</v>
      </c>
    </row>
    <row r="148" spans="1:4">
      <c r="A148" s="18" t="s">
        <v>202</v>
      </c>
      <c r="B148" s="27">
        <v>898</v>
      </c>
      <c r="C148" s="18">
        <v>348</v>
      </c>
      <c r="D148" s="26">
        <v>4.4000000000000004</v>
      </c>
    </row>
    <row r="149" spans="1:4">
      <c r="A149" s="18" t="s">
        <v>203</v>
      </c>
      <c r="B149" s="27">
        <v>139</v>
      </c>
      <c r="C149" s="18">
        <v>115</v>
      </c>
      <c r="D149" s="26">
        <v>0.7</v>
      </c>
    </row>
    <row r="150" spans="1:4">
      <c r="A150" s="18" t="s">
        <v>204</v>
      </c>
      <c r="B150" s="27">
        <v>174</v>
      </c>
      <c r="C150" s="18">
        <v>122</v>
      </c>
      <c r="D150" s="26">
        <v>0.8</v>
      </c>
    </row>
    <row r="151" spans="1:4">
      <c r="A151" s="18" t="s">
        <v>205</v>
      </c>
      <c r="B151" s="27">
        <v>323</v>
      </c>
      <c r="C151" s="18">
        <v>312</v>
      </c>
      <c r="D151" s="26">
        <v>1.6</v>
      </c>
    </row>
    <row r="152" spans="1:4">
      <c r="A152" s="18" t="s">
        <v>206</v>
      </c>
      <c r="B152" s="27">
        <v>140</v>
      </c>
      <c r="C152" s="18">
        <v>95</v>
      </c>
      <c r="D152" s="26">
        <v>0.7</v>
      </c>
    </row>
    <row r="153" spans="1:4">
      <c r="A153" s="18" t="s">
        <v>207</v>
      </c>
      <c r="B153" s="27">
        <v>4131</v>
      </c>
      <c r="C153" s="18">
        <v>631</v>
      </c>
      <c r="D153" s="26">
        <v>20.100000000000001</v>
      </c>
    </row>
    <row r="154" spans="1:4">
      <c r="A154" s="18" t="s">
        <v>208</v>
      </c>
      <c r="B154" s="27">
        <v>2613</v>
      </c>
      <c r="C154" s="18">
        <v>522</v>
      </c>
      <c r="D154" s="26">
        <v>12.7</v>
      </c>
    </row>
    <row r="155" spans="1:4">
      <c r="A155" s="18" t="s">
        <v>209</v>
      </c>
      <c r="B155" s="27">
        <v>953</v>
      </c>
      <c r="C155" s="18">
        <v>296</v>
      </c>
      <c r="D155" s="26">
        <v>4.5999999999999996</v>
      </c>
    </row>
    <row r="156" spans="1:4">
      <c r="A156" s="18" t="s">
        <v>210</v>
      </c>
      <c r="B156" s="27">
        <v>1793</v>
      </c>
      <c r="C156" s="18">
        <v>405</v>
      </c>
      <c r="D156" s="26">
        <v>8.6999999999999993</v>
      </c>
    </row>
    <row r="157" spans="1:4">
      <c r="A157" s="18" t="s">
        <v>211</v>
      </c>
      <c r="B157" s="27">
        <v>252</v>
      </c>
      <c r="C157" s="18">
        <v>137</v>
      </c>
      <c r="D157" s="26">
        <v>1.2</v>
      </c>
    </row>
    <row r="158" spans="1:4">
      <c r="A158" s="18" t="s">
        <v>212</v>
      </c>
      <c r="B158" s="27">
        <v>118</v>
      </c>
      <c r="C158" s="18">
        <v>87</v>
      </c>
      <c r="D158" s="26">
        <v>0.6</v>
      </c>
    </row>
    <row r="159" spans="1:4">
      <c r="A159" s="18" t="s">
        <v>213</v>
      </c>
      <c r="B159" s="27">
        <v>3742</v>
      </c>
      <c r="C159" s="18">
        <v>531</v>
      </c>
      <c r="D159" s="26">
        <v>18.2</v>
      </c>
    </row>
    <row r="160" spans="1:4">
      <c r="A160" s="18" t="s">
        <v>214</v>
      </c>
      <c r="B160" s="27">
        <v>1776</v>
      </c>
      <c r="C160" s="18">
        <v>455</v>
      </c>
      <c r="D160" s="26">
        <v>8.6</v>
      </c>
    </row>
    <row r="161" spans="1:4">
      <c r="A161" s="18" t="s">
        <v>215</v>
      </c>
      <c r="B161" s="27">
        <v>132</v>
      </c>
      <c r="C161" s="18">
        <v>86</v>
      </c>
      <c r="D161" s="26">
        <v>0.6</v>
      </c>
    </row>
    <row r="162" spans="1:4">
      <c r="A162" s="18" t="s">
        <v>216</v>
      </c>
      <c r="B162" s="27">
        <v>222</v>
      </c>
      <c r="C162" s="18">
        <v>187</v>
      </c>
      <c r="D162" s="26">
        <v>1.1000000000000001</v>
      </c>
    </row>
    <row r="163" spans="1:4">
      <c r="A163" s="18" t="s">
        <v>217</v>
      </c>
      <c r="B163" s="27">
        <v>784</v>
      </c>
      <c r="C163" s="18">
        <v>284</v>
      </c>
      <c r="D163" s="26">
        <v>3.8</v>
      </c>
    </row>
    <row r="164" spans="1:4">
      <c r="A164" s="18" t="s">
        <v>218</v>
      </c>
      <c r="B164" s="27">
        <v>192</v>
      </c>
      <c r="C164" s="18">
        <v>118</v>
      </c>
      <c r="D164" s="26">
        <v>0.9</v>
      </c>
    </row>
    <row r="165" spans="1:4">
      <c r="A165" s="18" t="s">
        <v>219</v>
      </c>
      <c r="B165" s="27">
        <v>355</v>
      </c>
      <c r="C165" s="18">
        <v>398</v>
      </c>
      <c r="D165" s="26">
        <v>1.7</v>
      </c>
    </row>
    <row r="166" spans="1:4">
      <c r="A166" s="18" t="s">
        <v>220</v>
      </c>
      <c r="B166" s="27">
        <v>370</v>
      </c>
      <c r="C166" s="18">
        <v>188</v>
      </c>
      <c r="D166" s="26">
        <v>1.8</v>
      </c>
    </row>
    <row r="167" spans="1:4">
      <c r="A167" s="18" t="s">
        <v>221</v>
      </c>
      <c r="B167" s="27">
        <v>1119</v>
      </c>
      <c r="C167" s="18">
        <v>392</v>
      </c>
      <c r="D167" s="26">
        <v>5.4</v>
      </c>
    </row>
    <row r="168" spans="1:4">
      <c r="A168" s="18" t="s">
        <v>222</v>
      </c>
      <c r="B168" s="27">
        <v>43</v>
      </c>
      <c r="C168" s="18">
        <v>36</v>
      </c>
      <c r="D168" s="26">
        <v>0.2</v>
      </c>
    </row>
    <row r="169" spans="1:4">
      <c r="A169" s="18" t="s">
        <v>223</v>
      </c>
      <c r="B169" s="27">
        <v>1</v>
      </c>
      <c r="C169" s="18">
        <v>3</v>
      </c>
      <c r="D169" s="26">
        <v>0</v>
      </c>
    </row>
    <row r="170" spans="1:4">
      <c r="A170" s="18" t="s">
        <v>224</v>
      </c>
      <c r="B170" s="27">
        <v>243</v>
      </c>
      <c r="C170" s="18">
        <v>127</v>
      </c>
      <c r="D170" s="26">
        <v>1.2</v>
      </c>
    </row>
    <row r="171" spans="1:4">
      <c r="A171" s="18" t="s">
        <v>225</v>
      </c>
      <c r="B171" s="27">
        <v>52</v>
      </c>
      <c r="C171" s="18">
        <v>51</v>
      </c>
      <c r="D171" s="26">
        <v>0.3</v>
      </c>
    </row>
    <row r="172" spans="1:4">
      <c r="A172" s="18" t="s">
        <v>226</v>
      </c>
      <c r="B172" s="27">
        <v>39</v>
      </c>
      <c r="C172" s="18">
        <v>61</v>
      </c>
      <c r="D172" s="26">
        <v>0.2</v>
      </c>
    </row>
    <row r="173" spans="1:4">
      <c r="A173" s="18" t="s">
        <v>227</v>
      </c>
      <c r="B173" s="27">
        <v>319</v>
      </c>
      <c r="C173" s="18">
        <v>272</v>
      </c>
      <c r="D173" s="26">
        <v>1.6</v>
      </c>
    </row>
    <row r="174" spans="1:4">
      <c r="A174" s="18" t="s">
        <v>228</v>
      </c>
      <c r="B174" s="27">
        <v>8</v>
      </c>
      <c r="C174" s="18">
        <v>14</v>
      </c>
      <c r="D174" s="26">
        <v>0</v>
      </c>
    </row>
    <row r="175" spans="1:4">
      <c r="A175" s="18" t="s">
        <v>229</v>
      </c>
      <c r="B175" s="27"/>
    </row>
    <row r="176" spans="1:4">
      <c r="A176" s="18" t="s">
        <v>86</v>
      </c>
      <c r="B176" s="27">
        <v>8462</v>
      </c>
      <c r="C176" s="18">
        <v>313</v>
      </c>
      <c r="D176" s="26">
        <v>8462</v>
      </c>
    </row>
    <row r="177" spans="1:4">
      <c r="A177" s="18" t="s">
        <v>230</v>
      </c>
      <c r="B177" s="27">
        <v>8088</v>
      </c>
      <c r="C177" s="18">
        <v>333</v>
      </c>
      <c r="D177" s="26">
        <v>95.6</v>
      </c>
    </row>
    <row r="178" spans="1:4">
      <c r="A178" s="18" t="s">
        <v>231</v>
      </c>
      <c r="B178" s="27">
        <v>7699</v>
      </c>
      <c r="C178" s="18">
        <v>361</v>
      </c>
      <c r="D178" s="26">
        <v>91</v>
      </c>
    </row>
  </sheetData>
  <mergeCells count="1">
    <mergeCell ref="G1:M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EF45B6-CA61-2A47-9D09-1ADD0F986EDC}">
  <dimension ref="A1:M148"/>
  <sheetViews>
    <sheetView zoomScale="99" workbookViewId="0">
      <selection activeCell="F6" sqref="F6"/>
    </sheetView>
  </sheetViews>
  <sheetFormatPr baseColWidth="10" defaultRowHeight="17"/>
  <cols>
    <col min="1" max="1" width="59.1640625" style="18" customWidth="1"/>
    <col min="2" max="2" width="10.6640625" style="18" customWidth="1"/>
    <col min="3" max="3" width="10.83203125" style="18" hidden="1" customWidth="1"/>
    <col min="4" max="4" width="14.6640625" style="26" customWidth="1"/>
    <col min="5" max="16384" width="10.83203125" style="18"/>
  </cols>
  <sheetData>
    <row r="1" spans="1:13" ht="45" customHeight="1">
      <c r="A1" s="41" t="s">
        <v>482</v>
      </c>
      <c r="G1" s="66" t="s">
        <v>1397</v>
      </c>
      <c r="H1" s="66"/>
      <c r="I1" s="66"/>
      <c r="J1" s="66"/>
      <c r="K1" s="66"/>
      <c r="L1" s="66"/>
      <c r="M1" s="66"/>
    </row>
    <row r="2" spans="1:13" ht="23">
      <c r="A2" s="41" t="s">
        <v>83</v>
      </c>
      <c r="G2" s="66"/>
      <c r="H2" s="66"/>
      <c r="I2" s="66"/>
      <c r="J2" s="66"/>
      <c r="K2" s="66"/>
      <c r="L2" s="66"/>
      <c r="M2" s="66"/>
    </row>
    <row r="3" spans="1:13">
      <c r="A3" s="19"/>
    </row>
    <row r="4" spans="1:13">
      <c r="A4" s="19" t="s">
        <v>234</v>
      </c>
      <c r="B4" s="20" t="s">
        <v>80</v>
      </c>
      <c r="C4" s="20"/>
      <c r="D4" s="20" t="s">
        <v>81</v>
      </c>
    </row>
    <row r="5" spans="1:13">
      <c r="A5" s="18" t="s">
        <v>235</v>
      </c>
      <c r="B5" s="22">
        <v>17055</v>
      </c>
      <c r="C5" s="22">
        <v>423</v>
      </c>
      <c r="D5" s="27">
        <v>17055</v>
      </c>
    </row>
    <row r="6" spans="1:13">
      <c r="A6" s="18" t="s">
        <v>236</v>
      </c>
      <c r="B6" s="22">
        <v>11986</v>
      </c>
      <c r="C6" s="18">
        <v>533</v>
      </c>
      <c r="D6" s="26">
        <v>70.3</v>
      </c>
    </row>
    <row r="7" spans="1:13">
      <c r="A7" s="18" t="s">
        <v>237</v>
      </c>
      <c r="B7" s="22">
        <v>11986</v>
      </c>
      <c r="C7" s="18">
        <v>533</v>
      </c>
      <c r="D7" s="26">
        <v>70.3</v>
      </c>
    </row>
    <row r="8" spans="1:13">
      <c r="A8" s="18" t="s">
        <v>238</v>
      </c>
      <c r="B8" s="22">
        <v>11801</v>
      </c>
      <c r="C8" s="18">
        <v>544</v>
      </c>
      <c r="D8" s="26">
        <v>69.2</v>
      </c>
    </row>
    <row r="9" spans="1:13">
      <c r="A9" s="18" t="s">
        <v>239</v>
      </c>
      <c r="B9" s="22">
        <v>185</v>
      </c>
      <c r="C9" s="18">
        <v>122</v>
      </c>
      <c r="D9" s="26">
        <v>1.1000000000000001</v>
      </c>
    </row>
    <row r="10" spans="1:13">
      <c r="A10" s="18" t="s">
        <v>240</v>
      </c>
      <c r="B10" s="22">
        <v>0</v>
      </c>
      <c r="C10" s="18">
        <v>20</v>
      </c>
      <c r="D10" s="26">
        <v>0</v>
      </c>
    </row>
    <row r="11" spans="1:13">
      <c r="A11" s="18" t="s">
        <v>241</v>
      </c>
      <c r="B11" s="22">
        <v>5069</v>
      </c>
      <c r="C11" s="18">
        <v>482</v>
      </c>
      <c r="D11" s="26">
        <v>29.7</v>
      </c>
    </row>
    <row r="12" spans="1:13">
      <c r="A12" s="18" t="s">
        <v>242</v>
      </c>
      <c r="B12" s="22">
        <v>11986</v>
      </c>
      <c r="C12" s="18">
        <v>533</v>
      </c>
      <c r="D12" s="26">
        <v>11986</v>
      </c>
    </row>
    <row r="13" spans="1:13">
      <c r="A13" s="18" t="s">
        <v>243</v>
      </c>
      <c r="B13" s="22" t="s">
        <v>2</v>
      </c>
      <c r="C13" s="18" t="s">
        <v>2</v>
      </c>
      <c r="D13" s="26">
        <v>1.5</v>
      </c>
    </row>
    <row r="14" spans="1:13">
      <c r="A14" s="18" t="s">
        <v>244</v>
      </c>
      <c r="B14" s="22">
        <v>8893</v>
      </c>
      <c r="C14" s="18">
        <v>420</v>
      </c>
      <c r="D14" s="27">
        <v>8893</v>
      </c>
    </row>
    <row r="15" spans="1:13">
      <c r="A15" s="18" t="s">
        <v>236</v>
      </c>
      <c r="B15" s="22">
        <v>6066</v>
      </c>
      <c r="C15" s="18">
        <v>392</v>
      </c>
      <c r="D15" s="26">
        <v>68.2</v>
      </c>
    </row>
    <row r="16" spans="1:13">
      <c r="A16" s="18" t="s">
        <v>237</v>
      </c>
      <c r="B16" s="22">
        <v>6066</v>
      </c>
      <c r="C16" s="18">
        <v>392</v>
      </c>
      <c r="D16" s="26">
        <v>68.2</v>
      </c>
    </row>
    <row r="17" spans="1:4">
      <c r="A17" s="18" t="s">
        <v>238</v>
      </c>
      <c r="B17" s="22">
        <v>5974</v>
      </c>
      <c r="C17" s="18">
        <v>374</v>
      </c>
      <c r="D17" s="26">
        <v>67.2</v>
      </c>
    </row>
    <row r="18" spans="1:4">
      <c r="A18" s="18" t="s">
        <v>245</v>
      </c>
      <c r="B18" s="22">
        <v>995</v>
      </c>
      <c r="C18" s="18">
        <v>236</v>
      </c>
      <c r="D18" s="26">
        <v>995</v>
      </c>
    </row>
    <row r="19" spans="1:4">
      <c r="A19" s="18" t="s">
        <v>246</v>
      </c>
      <c r="B19" s="22">
        <v>823</v>
      </c>
      <c r="C19" s="18">
        <v>222</v>
      </c>
      <c r="D19" s="26">
        <v>82.7</v>
      </c>
    </row>
    <row r="20" spans="1:4">
      <c r="A20" s="18" t="s">
        <v>247</v>
      </c>
      <c r="B20" s="22">
        <v>2927</v>
      </c>
      <c r="C20" s="18">
        <v>368</v>
      </c>
      <c r="D20" s="26">
        <v>2927</v>
      </c>
    </row>
    <row r="21" spans="1:4">
      <c r="A21" s="18" t="s">
        <v>246</v>
      </c>
      <c r="B21" s="22">
        <v>2475</v>
      </c>
      <c r="C21" s="18">
        <v>357</v>
      </c>
      <c r="D21" s="26">
        <v>84.6</v>
      </c>
    </row>
    <row r="22" spans="1:4">
      <c r="A22" s="18" t="s">
        <v>248</v>
      </c>
      <c r="B22" s="22"/>
    </row>
    <row r="23" spans="1:4">
      <c r="A23" s="18" t="s">
        <v>249</v>
      </c>
      <c r="B23" s="22">
        <v>11458</v>
      </c>
      <c r="C23" s="18">
        <v>556</v>
      </c>
      <c r="D23" s="27">
        <v>11458</v>
      </c>
    </row>
    <row r="24" spans="1:4">
      <c r="A24" s="18" t="s">
        <v>250</v>
      </c>
      <c r="B24" s="22">
        <v>8383</v>
      </c>
      <c r="C24" s="18">
        <v>615</v>
      </c>
      <c r="D24" s="26">
        <v>73.2</v>
      </c>
    </row>
    <row r="25" spans="1:4">
      <c r="A25" s="18" t="s">
        <v>251</v>
      </c>
      <c r="B25" s="22">
        <v>1395</v>
      </c>
      <c r="C25" s="18">
        <v>729</v>
      </c>
      <c r="D25" s="26">
        <v>12.2</v>
      </c>
    </row>
    <row r="26" spans="1:4">
      <c r="A26" s="18" t="s">
        <v>252</v>
      </c>
      <c r="B26" s="22">
        <v>22</v>
      </c>
      <c r="C26" s="18">
        <v>26</v>
      </c>
      <c r="D26" s="26">
        <v>0.2</v>
      </c>
    </row>
    <row r="27" spans="1:4">
      <c r="A27" s="18" t="s">
        <v>253</v>
      </c>
      <c r="B27" s="22">
        <v>191</v>
      </c>
      <c r="C27" s="18">
        <v>206</v>
      </c>
      <c r="D27" s="26">
        <v>1.7</v>
      </c>
    </row>
    <row r="28" spans="1:4">
      <c r="A28" s="18" t="s">
        <v>254</v>
      </c>
      <c r="B28" s="22">
        <v>77</v>
      </c>
      <c r="C28" s="18">
        <v>60</v>
      </c>
      <c r="D28" s="26">
        <v>0.7</v>
      </c>
    </row>
    <row r="29" spans="1:4">
      <c r="A29" s="18" t="s">
        <v>255</v>
      </c>
      <c r="B29" s="22">
        <v>1390</v>
      </c>
      <c r="C29" s="18">
        <v>346</v>
      </c>
      <c r="D29" s="26">
        <v>12.1</v>
      </c>
    </row>
    <row r="30" spans="1:4">
      <c r="A30" s="18" t="s">
        <v>256</v>
      </c>
      <c r="B30" s="18">
        <v>19.2</v>
      </c>
      <c r="C30" s="18">
        <v>1.4</v>
      </c>
      <c r="D30" s="26" t="s">
        <v>2</v>
      </c>
    </row>
    <row r="31" spans="1:4">
      <c r="A31" s="18" t="s">
        <v>257</v>
      </c>
    </row>
    <row r="32" spans="1:4">
      <c r="A32" s="18" t="s">
        <v>258</v>
      </c>
      <c r="B32" s="22">
        <v>11801</v>
      </c>
      <c r="C32" s="22">
        <v>544</v>
      </c>
      <c r="D32" s="27">
        <v>11801</v>
      </c>
    </row>
    <row r="33" spans="1:4">
      <c r="A33" s="18" t="s">
        <v>259</v>
      </c>
      <c r="B33" s="22">
        <v>5518</v>
      </c>
      <c r="C33" s="18">
        <v>464</v>
      </c>
      <c r="D33" s="26">
        <v>46.8</v>
      </c>
    </row>
    <row r="34" spans="1:4">
      <c r="A34" s="18" t="s">
        <v>260</v>
      </c>
      <c r="B34" s="22">
        <v>1750</v>
      </c>
      <c r="C34" s="18">
        <v>311</v>
      </c>
      <c r="D34" s="26">
        <v>14.8</v>
      </c>
    </row>
    <row r="35" spans="1:4">
      <c r="A35" s="18" t="s">
        <v>261</v>
      </c>
      <c r="B35" s="22">
        <v>3113</v>
      </c>
      <c r="C35" s="18">
        <v>465</v>
      </c>
      <c r="D35" s="26">
        <v>26.4</v>
      </c>
    </row>
    <row r="36" spans="1:4">
      <c r="A36" s="18" t="s">
        <v>262</v>
      </c>
      <c r="B36" s="22">
        <v>443</v>
      </c>
      <c r="C36" s="18">
        <v>159</v>
      </c>
      <c r="D36" s="26">
        <v>3.8</v>
      </c>
    </row>
    <row r="37" spans="1:4">
      <c r="A37" s="18" t="s">
        <v>263</v>
      </c>
      <c r="B37" s="22">
        <v>977</v>
      </c>
      <c r="C37" s="18">
        <v>457</v>
      </c>
      <c r="D37" s="26">
        <v>8.3000000000000007</v>
      </c>
    </row>
    <row r="38" spans="1:4">
      <c r="A38" s="18" t="s">
        <v>264</v>
      </c>
      <c r="B38" s="22"/>
    </row>
    <row r="39" spans="1:4">
      <c r="A39" s="18" t="s">
        <v>258</v>
      </c>
      <c r="B39" s="22">
        <v>11801</v>
      </c>
      <c r="C39" s="18">
        <v>544</v>
      </c>
      <c r="D39" s="27">
        <v>11801</v>
      </c>
    </row>
    <row r="40" spans="1:4">
      <c r="A40" s="18" t="s">
        <v>265</v>
      </c>
      <c r="B40" s="22">
        <v>147</v>
      </c>
      <c r="C40" s="18">
        <v>90</v>
      </c>
      <c r="D40" s="26">
        <v>1.2</v>
      </c>
    </row>
    <row r="41" spans="1:4">
      <c r="A41" s="18" t="s">
        <v>266</v>
      </c>
      <c r="B41" s="22">
        <v>395</v>
      </c>
      <c r="C41" s="18">
        <v>163</v>
      </c>
      <c r="D41" s="26">
        <v>3.3</v>
      </c>
    </row>
    <row r="42" spans="1:4">
      <c r="A42" s="18" t="s">
        <v>267</v>
      </c>
      <c r="B42" s="22">
        <v>968</v>
      </c>
      <c r="C42" s="18">
        <v>451</v>
      </c>
      <c r="D42" s="26">
        <v>8.1999999999999993</v>
      </c>
    </row>
    <row r="43" spans="1:4">
      <c r="A43" s="18" t="s">
        <v>268</v>
      </c>
      <c r="B43" s="22">
        <v>367</v>
      </c>
      <c r="C43" s="18">
        <v>142</v>
      </c>
      <c r="D43" s="26">
        <v>3.1</v>
      </c>
    </row>
    <row r="44" spans="1:4">
      <c r="A44" s="18" t="s">
        <v>269</v>
      </c>
      <c r="B44" s="22">
        <v>1781</v>
      </c>
      <c r="C44" s="18">
        <v>440</v>
      </c>
      <c r="D44" s="26">
        <v>15.1</v>
      </c>
    </row>
    <row r="45" spans="1:4">
      <c r="A45" s="18" t="s">
        <v>270</v>
      </c>
      <c r="B45" s="22">
        <v>255</v>
      </c>
      <c r="C45" s="18">
        <v>141</v>
      </c>
      <c r="D45" s="26">
        <v>2.2000000000000002</v>
      </c>
    </row>
    <row r="46" spans="1:4">
      <c r="A46" s="18" t="s">
        <v>271</v>
      </c>
      <c r="B46" s="22">
        <v>245</v>
      </c>
      <c r="C46" s="18">
        <v>129</v>
      </c>
      <c r="D46" s="26">
        <v>2.1</v>
      </c>
    </row>
    <row r="47" spans="1:4">
      <c r="A47" s="18" t="s">
        <v>272</v>
      </c>
      <c r="B47" s="22">
        <v>1528</v>
      </c>
      <c r="C47" s="18">
        <v>315</v>
      </c>
      <c r="D47" s="26">
        <v>12.9</v>
      </c>
    </row>
    <row r="48" spans="1:4">
      <c r="A48" s="18" t="s">
        <v>273</v>
      </c>
      <c r="B48" s="22">
        <v>1687</v>
      </c>
      <c r="C48" s="18">
        <v>446</v>
      </c>
      <c r="D48" s="26">
        <v>14.3</v>
      </c>
    </row>
    <row r="49" spans="1:4">
      <c r="A49" s="18" t="s">
        <v>274</v>
      </c>
      <c r="B49" s="22">
        <v>2916</v>
      </c>
      <c r="C49" s="18">
        <v>420</v>
      </c>
      <c r="D49" s="26">
        <v>24.7</v>
      </c>
    </row>
    <row r="50" spans="1:4">
      <c r="A50" s="18" t="s">
        <v>275</v>
      </c>
      <c r="B50" s="22">
        <v>500</v>
      </c>
      <c r="C50" s="18">
        <v>177</v>
      </c>
      <c r="D50" s="26">
        <v>4.2</v>
      </c>
    </row>
    <row r="51" spans="1:4">
      <c r="A51" s="18" t="s">
        <v>276</v>
      </c>
      <c r="B51" s="22">
        <v>563</v>
      </c>
      <c r="C51" s="18">
        <v>204</v>
      </c>
      <c r="D51" s="26">
        <v>4.8</v>
      </c>
    </row>
    <row r="52" spans="1:4">
      <c r="A52" s="18" t="s">
        <v>277</v>
      </c>
      <c r="B52" s="22">
        <v>449</v>
      </c>
      <c r="C52" s="18">
        <v>175</v>
      </c>
      <c r="D52" s="26">
        <v>3.8</v>
      </c>
    </row>
    <row r="53" spans="1:4">
      <c r="A53" s="18" t="s">
        <v>278</v>
      </c>
      <c r="B53" s="22"/>
    </row>
    <row r="54" spans="1:4">
      <c r="A54" s="18" t="s">
        <v>258</v>
      </c>
      <c r="B54" s="22">
        <v>11801</v>
      </c>
      <c r="C54" s="18">
        <v>544</v>
      </c>
      <c r="D54" s="27">
        <v>11801</v>
      </c>
    </row>
    <row r="55" spans="1:4">
      <c r="A55" s="18" t="s">
        <v>279</v>
      </c>
      <c r="B55" s="22">
        <v>9890</v>
      </c>
      <c r="C55" s="18">
        <v>619</v>
      </c>
      <c r="D55" s="26">
        <v>83.8</v>
      </c>
    </row>
    <row r="56" spans="1:4">
      <c r="A56" s="18" t="s">
        <v>280</v>
      </c>
      <c r="B56" s="22">
        <v>1215</v>
      </c>
      <c r="C56" s="18">
        <v>273</v>
      </c>
      <c r="D56" s="26">
        <v>10.3</v>
      </c>
    </row>
    <row r="57" spans="1:4">
      <c r="A57" s="18" t="s">
        <v>281</v>
      </c>
      <c r="B57" s="22">
        <v>696</v>
      </c>
      <c r="C57" s="18">
        <v>236</v>
      </c>
      <c r="D57" s="26">
        <v>5.9</v>
      </c>
    </row>
    <row r="58" spans="1:4">
      <c r="A58" s="18" t="s">
        <v>282</v>
      </c>
      <c r="B58" s="22">
        <v>0</v>
      </c>
      <c r="C58" s="18">
        <v>20</v>
      </c>
      <c r="D58" s="26">
        <v>0</v>
      </c>
    </row>
    <row r="59" spans="1:4">
      <c r="A59" s="18" t="s">
        <v>283</v>
      </c>
      <c r="B59" s="22"/>
    </row>
    <row r="60" spans="1:4">
      <c r="A60" s="18" t="s">
        <v>86</v>
      </c>
      <c r="B60" s="22">
        <v>8462</v>
      </c>
      <c r="C60" s="18">
        <v>313</v>
      </c>
      <c r="D60" s="27">
        <v>8462</v>
      </c>
    </row>
    <row r="61" spans="1:4">
      <c r="A61" s="18" t="s">
        <v>284</v>
      </c>
      <c r="B61" s="22">
        <v>229</v>
      </c>
      <c r="C61" s="18">
        <v>109</v>
      </c>
      <c r="D61" s="26">
        <v>2.7</v>
      </c>
    </row>
    <row r="62" spans="1:4">
      <c r="A62" s="18" t="s">
        <v>285</v>
      </c>
      <c r="B62" s="22">
        <v>78</v>
      </c>
      <c r="C62" s="18">
        <v>76</v>
      </c>
      <c r="D62" s="26">
        <v>0.9</v>
      </c>
    </row>
    <row r="63" spans="1:4">
      <c r="A63" s="18" t="s">
        <v>286</v>
      </c>
      <c r="B63" s="22">
        <v>274</v>
      </c>
      <c r="C63" s="18">
        <v>132</v>
      </c>
      <c r="D63" s="26">
        <v>3.2</v>
      </c>
    </row>
    <row r="64" spans="1:4">
      <c r="A64" s="18" t="s">
        <v>287</v>
      </c>
      <c r="B64" s="22">
        <v>571</v>
      </c>
      <c r="C64" s="18">
        <v>225</v>
      </c>
      <c r="D64" s="26">
        <v>6.7</v>
      </c>
    </row>
    <row r="65" spans="1:4">
      <c r="A65" s="18" t="s">
        <v>288</v>
      </c>
      <c r="B65" s="22">
        <v>399</v>
      </c>
      <c r="C65" s="18">
        <v>131</v>
      </c>
      <c r="D65" s="26">
        <v>4.7</v>
      </c>
    </row>
    <row r="66" spans="1:4">
      <c r="A66" s="18" t="s">
        <v>289</v>
      </c>
      <c r="B66" s="22">
        <v>1421</v>
      </c>
      <c r="C66" s="18">
        <v>456</v>
      </c>
      <c r="D66" s="26">
        <v>16.8</v>
      </c>
    </row>
    <row r="67" spans="1:4">
      <c r="A67" s="18" t="s">
        <v>290</v>
      </c>
      <c r="B67" s="22">
        <v>1137</v>
      </c>
      <c r="C67" s="18">
        <v>256</v>
      </c>
      <c r="D67" s="26">
        <v>13.4</v>
      </c>
    </row>
    <row r="68" spans="1:4">
      <c r="A68" s="18" t="s">
        <v>291</v>
      </c>
      <c r="B68" s="22">
        <v>1733</v>
      </c>
      <c r="C68" s="18">
        <v>304</v>
      </c>
      <c r="D68" s="26">
        <v>20.5</v>
      </c>
    </row>
    <row r="69" spans="1:4">
      <c r="A69" s="18" t="s">
        <v>292</v>
      </c>
      <c r="B69" s="22">
        <v>1226</v>
      </c>
      <c r="C69" s="18">
        <v>379</v>
      </c>
      <c r="D69" s="26">
        <v>14.5</v>
      </c>
    </row>
    <row r="70" spans="1:4">
      <c r="A70" s="18" t="s">
        <v>293</v>
      </c>
      <c r="B70" s="22">
        <v>1394</v>
      </c>
      <c r="C70" s="18">
        <v>234</v>
      </c>
      <c r="D70" s="26">
        <v>16.5</v>
      </c>
    </row>
    <row r="71" spans="1:4">
      <c r="A71" s="18" t="s">
        <v>294</v>
      </c>
      <c r="B71" s="44">
        <v>102742</v>
      </c>
      <c r="C71" s="18">
        <v>12391</v>
      </c>
      <c r="D71" s="26" t="s">
        <v>2</v>
      </c>
    </row>
    <row r="72" spans="1:4">
      <c r="A72" s="18" t="s">
        <v>295</v>
      </c>
      <c r="B72" s="44">
        <v>127097</v>
      </c>
      <c r="C72" s="18">
        <v>8595</v>
      </c>
      <c r="D72" s="26" t="s">
        <v>2</v>
      </c>
    </row>
    <row r="73" spans="1:4">
      <c r="A73" s="18" t="s">
        <v>296</v>
      </c>
      <c r="B73" s="22">
        <v>6816</v>
      </c>
      <c r="C73" s="18">
        <v>362</v>
      </c>
      <c r="D73" s="26">
        <v>80.5</v>
      </c>
    </row>
    <row r="74" spans="1:4">
      <c r="A74" s="18" t="s">
        <v>297</v>
      </c>
      <c r="B74" s="44">
        <v>121842</v>
      </c>
      <c r="C74" s="18">
        <v>9728</v>
      </c>
      <c r="D74" s="26" t="s">
        <v>2</v>
      </c>
    </row>
    <row r="75" spans="1:4">
      <c r="A75" s="18" t="s">
        <v>298</v>
      </c>
      <c r="B75" s="22">
        <v>2868</v>
      </c>
      <c r="C75" s="18">
        <v>348</v>
      </c>
      <c r="D75" s="26">
        <v>33.9</v>
      </c>
    </row>
    <row r="76" spans="1:4">
      <c r="A76" s="18" t="s">
        <v>299</v>
      </c>
      <c r="B76" s="44">
        <v>23927</v>
      </c>
      <c r="C76" s="18">
        <v>2022</v>
      </c>
      <c r="D76" s="26" t="s">
        <v>2</v>
      </c>
    </row>
    <row r="77" spans="1:4">
      <c r="A77" s="18" t="s">
        <v>300</v>
      </c>
      <c r="B77" s="22">
        <v>2128</v>
      </c>
      <c r="C77" s="18">
        <v>348</v>
      </c>
      <c r="D77" s="26">
        <v>25.1</v>
      </c>
    </row>
    <row r="78" spans="1:4">
      <c r="A78" s="18" t="s">
        <v>301</v>
      </c>
      <c r="B78" s="44">
        <v>33599</v>
      </c>
      <c r="C78" s="18">
        <v>10034</v>
      </c>
      <c r="D78" s="26" t="s">
        <v>2</v>
      </c>
    </row>
    <row r="79" spans="1:4">
      <c r="A79" s="18" t="s">
        <v>302</v>
      </c>
      <c r="B79" s="22">
        <v>221</v>
      </c>
      <c r="C79" s="18">
        <v>92</v>
      </c>
      <c r="D79" s="26">
        <v>2.6</v>
      </c>
    </row>
    <row r="80" spans="1:4">
      <c r="A80" s="18" t="s">
        <v>303</v>
      </c>
      <c r="B80" s="44">
        <v>9267</v>
      </c>
      <c r="C80" s="18">
        <v>1662</v>
      </c>
      <c r="D80" s="26" t="s">
        <v>2</v>
      </c>
    </row>
    <row r="81" spans="1:4">
      <c r="A81" s="18" t="s">
        <v>304</v>
      </c>
      <c r="B81" s="22">
        <v>78</v>
      </c>
      <c r="C81" s="18">
        <v>73</v>
      </c>
      <c r="D81" s="26">
        <v>0.9</v>
      </c>
    </row>
    <row r="82" spans="1:4">
      <c r="A82" s="18" t="s">
        <v>305</v>
      </c>
      <c r="B82" s="44">
        <v>1574</v>
      </c>
      <c r="C82" s="18">
        <v>1860</v>
      </c>
      <c r="D82" s="26" t="s">
        <v>2</v>
      </c>
    </row>
    <row r="83" spans="1:4">
      <c r="A83" s="18" t="s">
        <v>306</v>
      </c>
      <c r="B83" s="22">
        <v>184</v>
      </c>
      <c r="C83" s="18">
        <v>101</v>
      </c>
      <c r="D83" s="26">
        <v>2.2000000000000002</v>
      </c>
    </row>
    <row r="84" spans="1:4">
      <c r="A84" s="18" t="s">
        <v>307</v>
      </c>
      <c r="B84" s="22">
        <v>6022</v>
      </c>
      <c r="C84" s="18">
        <v>347</v>
      </c>
      <c r="D84" s="27">
        <v>6022</v>
      </c>
    </row>
    <row r="85" spans="1:4">
      <c r="A85" s="18" t="s">
        <v>284</v>
      </c>
      <c r="B85" s="22">
        <v>56</v>
      </c>
      <c r="C85" s="18">
        <v>48</v>
      </c>
      <c r="D85" s="26">
        <v>0.9</v>
      </c>
    </row>
    <row r="86" spans="1:4">
      <c r="A86" s="18" t="s">
        <v>285</v>
      </c>
      <c r="B86" s="22">
        <v>0</v>
      </c>
      <c r="C86" s="18">
        <v>20</v>
      </c>
      <c r="D86" s="26">
        <v>0</v>
      </c>
    </row>
    <row r="87" spans="1:4">
      <c r="A87" s="18" t="s">
        <v>286</v>
      </c>
      <c r="B87" s="22">
        <v>51</v>
      </c>
      <c r="C87" s="18">
        <v>43</v>
      </c>
      <c r="D87" s="26">
        <v>0.8</v>
      </c>
    </row>
    <row r="88" spans="1:4">
      <c r="A88" s="18" t="s">
        <v>287</v>
      </c>
      <c r="B88" s="22">
        <v>179</v>
      </c>
      <c r="C88" s="18">
        <v>72</v>
      </c>
      <c r="D88" s="26">
        <v>3</v>
      </c>
    </row>
    <row r="89" spans="1:4">
      <c r="A89" s="18" t="s">
        <v>288</v>
      </c>
      <c r="B89" s="22">
        <v>232</v>
      </c>
      <c r="C89" s="18">
        <v>95</v>
      </c>
      <c r="D89" s="26">
        <v>3.9</v>
      </c>
    </row>
    <row r="90" spans="1:4">
      <c r="A90" s="18" t="s">
        <v>289</v>
      </c>
      <c r="B90" s="22">
        <v>960</v>
      </c>
      <c r="C90" s="18">
        <v>396</v>
      </c>
      <c r="D90" s="26">
        <v>15.9</v>
      </c>
    </row>
    <row r="91" spans="1:4">
      <c r="A91" s="18" t="s">
        <v>290</v>
      </c>
      <c r="B91" s="22">
        <v>706</v>
      </c>
      <c r="C91" s="18">
        <v>176</v>
      </c>
      <c r="D91" s="26">
        <v>11.7</v>
      </c>
    </row>
    <row r="92" spans="1:4">
      <c r="A92" s="18" t="s">
        <v>291</v>
      </c>
      <c r="B92" s="22">
        <v>1591</v>
      </c>
      <c r="C92" s="18">
        <v>286</v>
      </c>
      <c r="D92" s="26">
        <v>26.4</v>
      </c>
    </row>
    <row r="93" spans="1:4">
      <c r="A93" s="18" t="s">
        <v>292</v>
      </c>
      <c r="B93" s="22">
        <v>931</v>
      </c>
      <c r="C93" s="18">
        <v>286</v>
      </c>
      <c r="D93" s="26">
        <v>15.5</v>
      </c>
    </row>
    <row r="94" spans="1:4">
      <c r="A94" s="18" t="s">
        <v>293</v>
      </c>
      <c r="B94" s="22">
        <v>1316</v>
      </c>
      <c r="C94" s="18">
        <v>246</v>
      </c>
      <c r="D94" s="26">
        <v>21.9</v>
      </c>
    </row>
    <row r="95" spans="1:4">
      <c r="A95" s="18" t="s">
        <v>308</v>
      </c>
      <c r="B95" s="44">
        <v>122467</v>
      </c>
      <c r="C95" s="18">
        <v>10559</v>
      </c>
      <c r="D95" s="26" t="s">
        <v>2</v>
      </c>
    </row>
    <row r="96" spans="1:4">
      <c r="A96" s="18" t="s">
        <v>309</v>
      </c>
      <c r="B96" s="44">
        <v>146242</v>
      </c>
      <c r="C96" s="18">
        <v>12771</v>
      </c>
      <c r="D96" s="26" t="s">
        <v>2</v>
      </c>
    </row>
    <row r="97" spans="1:4">
      <c r="A97" s="18" t="s">
        <v>310</v>
      </c>
      <c r="B97" s="44">
        <v>52133</v>
      </c>
      <c r="C97" s="18">
        <v>3040</v>
      </c>
      <c r="D97" s="26" t="s">
        <v>2</v>
      </c>
    </row>
    <row r="98" spans="1:4">
      <c r="A98" s="18" t="s">
        <v>311</v>
      </c>
      <c r="B98" s="22">
        <v>2440</v>
      </c>
      <c r="C98" s="18">
        <v>381</v>
      </c>
      <c r="D98" s="26">
        <v>2440</v>
      </c>
    </row>
    <row r="99" spans="1:4">
      <c r="A99" s="18" t="s">
        <v>312</v>
      </c>
      <c r="B99" s="44">
        <v>55330</v>
      </c>
      <c r="C99" s="18">
        <v>11478</v>
      </c>
      <c r="D99" s="26" t="s">
        <v>2</v>
      </c>
    </row>
    <row r="100" spans="1:4">
      <c r="A100" s="18" t="s">
        <v>313</v>
      </c>
      <c r="B100" s="44">
        <v>76751</v>
      </c>
      <c r="C100" s="18">
        <v>14323</v>
      </c>
      <c r="D100" s="26" t="s">
        <v>2</v>
      </c>
    </row>
    <row r="101" spans="1:4">
      <c r="A101" s="18" t="s">
        <v>314</v>
      </c>
      <c r="B101" s="44">
        <v>43304</v>
      </c>
      <c r="C101" s="18">
        <v>3984</v>
      </c>
      <c r="D101" s="26" t="s">
        <v>2</v>
      </c>
    </row>
    <row r="102" spans="1:4">
      <c r="A102" s="18" t="s">
        <v>315</v>
      </c>
      <c r="B102" s="44">
        <v>75752</v>
      </c>
      <c r="C102" s="18">
        <v>12906</v>
      </c>
      <c r="D102" s="26" t="s">
        <v>2</v>
      </c>
    </row>
    <row r="103" spans="1:4">
      <c r="A103" s="18" t="s">
        <v>316</v>
      </c>
      <c r="B103" s="44">
        <v>60560</v>
      </c>
      <c r="C103" s="18">
        <v>8194</v>
      </c>
      <c r="D103" s="26" t="s">
        <v>2</v>
      </c>
    </row>
    <row r="104" spans="1:4">
      <c r="A104" s="18" t="s">
        <v>317</v>
      </c>
      <c r="B104" s="22"/>
    </row>
    <row r="105" spans="1:4">
      <c r="A105" s="18" t="s">
        <v>318</v>
      </c>
      <c r="B105" s="22">
        <v>20265</v>
      </c>
      <c r="C105" s="18">
        <v>168</v>
      </c>
      <c r="D105" s="27">
        <v>20265</v>
      </c>
    </row>
    <row r="106" spans="1:4">
      <c r="A106" s="18" t="s">
        <v>319</v>
      </c>
      <c r="B106" s="22">
        <v>18793</v>
      </c>
      <c r="C106" s="18">
        <v>800</v>
      </c>
      <c r="D106" s="26">
        <v>92.7</v>
      </c>
    </row>
    <row r="107" spans="1:4">
      <c r="A107" s="18" t="s">
        <v>320</v>
      </c>
      <c r="B107" s="22">
        <v>16685</v>
      </c>
      <c r="C107" s="18">
        <v>859</v>
      </c>
      <c r="D107" s="26">
        <v>82.3</v>
      </c>
    </row>
    <row r="108" spans="1:4">
      <c r="A108" s="18" t="s">
        <v>321</v>
      </c>
      <c r="B108" s="22">
        <v>4800</v>
      </c>
      <c r="C108" s="18">
        <v>480</v>
      </c>
      <c r="D108" s="26">
        <v>23.7</v>
      </c>
    </row>
    <row r="109" spans="1:4">
      <c r="A109" s="18" t="s">
        <v>322</v>
      </c>
      <c r="B109" s="22">
        <v>1472</v>
      </c>
      <c r="C109" s="18">
        <v>794</v>
      </c>
      <c r="D109" s="26">
        <v>7.3</v>
      </c>
    </row>
    <row r="110" spans="1:4">
      <c r="A110" s="18" t="s">
        <v>323</v>
      </c>
      <c r="B110" s="22">
        <v>4170</v>
      </c>
      <c r="C110" s="18">
        <v>384</v>
      </c>
      <c r="D110" s="27">
        <v>4170</v>
      </c>
    </row>
    <row r="111" spans="1:4">
      <c r="A111" s="18" t="s">
        <v>322</v>
      </c>
      <c r="B111" s="22">
        <v>53</v>
      </c>
      <c r="C111" s="18">
        <v>45</v>
      </c>
      <c r="D111" s="26">
        <v>1.3</v>
      </c>
    </row>
    <row r="112" spans="1:4">
      <c r="A112" s="18" t="s">
        <v>324</v>
      </c>
      <c r="B112" s="22">
        <v>12107</v>
      </c>
      <c r="C112" s="18">
        <v>457</v>
      </c>
      <c r="D112" s="27">
        <v>12107</v>
      </c>
    </row>
    <row r="113" spans="1:4">
      <c r="A113" s="18" t="s">
        <v>325</v>
      </c>
      <c r="B113" s="22">
        <v>10771</v>
      </c>
      <c r="C113" s="18">
        <v>501</v>
      </c>
      <c r="D113" s="27">
        <v>10771</v>
      </c>
    </row>
    <row r="114" spans="1:4">
      <c r="A114" s="18" t="s">
        <v>326</v>
      </c>
      <c r="B114" s="22">
        <v>10670</v>
      </c>
      <c r="C114" s="18">
        <v>515</v>
      </c>
      <c r="D114" s="27">
        <v>10670</v>
      </c>
    </row>
    <row r="115" spans="1:4">
      <c r="A115" s="18" t="s">
        <v>327</v>
      </c>
      <c r="B115" s="22">
        <v>9353</v>
      </c>
      <c r="C115" s="18">
        <v>628</v>
      </c>
      <c r="D115" s="26">
        <v>87.7</v>
      </c>
    </row>
    <row r="116" spans="1:4">
      <c r="A116" s="18" t="s">
        <v>328</v>
      </c>
      <c r="B116" s="22">
        <v>9219</v>
      </c>
      <c r="C116" s="18">
        <v>633</v>
      </c>
      <c r="D116" s="26">
        <v>86.4</v>
      </c>
    </row>
    <row r="117" spans="1:4">
      <c r="A117" s="18" t="s">
        <v>329</v>
      </c>
      <c r="B117" s="22">
        <v>356</v>
      </c>
      <c r="C117" s="18">
        <v>130</v>
      </c>
      <c r="D117" s="26">
        <v>3.3</v>
      </c>
    </row>
    <row r="118" spans="1:4">
      <c r="A118" s="18" t="s">
        <v>330</v>
      </c>
      <c r="B118" s="22">
        <v>1317</v>
      </c>
      <c r="C118" s="18">
        <v>781</v>
      </c>
      <c r="D118" s="26">
        <v>12.3</v>
      </c>
    </row>
    <row r="119" spans="1:4">
      <c r="A119" s="18" t="s">
        <v>331</v>
      </c>
      <c r="B119" s="22">
        <v>101</v>
      </c>
      <c r="C119" s="18">
        <v>93</v>
      </c>
      <c r="D119" s="26">
        <v>101</v>
      </c>
    </row>
    <row r="120" spans="1:4">
      <c r="A120" s="18" t="s">
        <v>327</v>
      </c>
      <c r="B120" s="22">
        <v>34</v>
      </c>
      <c r="C120" s="18">
        <v>46</v>
      </c>
      <c r="D120" s="26">
        <v>33.700000000000003</v>
      </c>
    </row>
    <row r="121" spans="1:4">
      <c r="A121" s="18" t="s">
        <v>328</v>
      </c>
      <c r="B121" s="22">
        <v>33</v>
      </c>
      <c r="C121" s="18">
        <v>46</v>
      </c>
      <c r="D121" s="26">
        <v>32.700000000000003</v>
      </c>
    </row>
    <row r="122" spans="1:4">
      <c r="A122" s="18" t="s">
        <v>329</v>
      </c>
      <c r="B122" s="22">
        <v>1</v>
      </c>
      <c r="C122" s="18">
        <v>3</v>
      </c>
      <c r="D122" s="26">
        <v>1</v>
      </c>
    </row>
    <row r="123" spans="1:4">
      <c r="A123" s="18" t="s">
        <v>330</v>
      </c>
      <c r="B123" s="22">
        <v>67</v>
      </c>
      <c r="C123" s="18">
        <v>78</v>
      </c>
      <c r="D123" s="26">
        <v>66.3</v>
      </c>
    </row>
    <row r="124" spans="1:4">
      <c r="A124" s="18" t="s">
        <v>332</v>
      </c>
      <c r="B124" s="22">
        <v>1336</v>
      </c>
      <c r="C124" s="18">
        <v>323</v>
      </c>
      <c r="D124" s="26">
        <v>1336</v>
      </c>
    </row>
    <row r="125" spans="1:4">
      <c r="A125" s="18" t="s">
        <v>333</v>
      </c>
      <c r="B125" s="22">
        <v>1301</v>
      </c>
      <c r="C125" s="18">
        <v>315</v>
      </c>
      <c r="D125" s="26">
        <v>97.4</v>
      </c>
    </row>
    <row r="126" spans="1:4">
      <c r="A126" s="18" t="s">
        <v>334</v>
      </c>
      <c r="B126" s="22">
        <v>1148</v>
      </c>
      <c r="C126" s="18">
        <v>288</v>
      </c>
      <c r="D126" s="26">
        <v>85.9</v>
      </c>
    </row>
    <row r="127" spans="1:4">
      <c r="A127" s="18" t="s">
        <v>335</v>
      </c>
      <c r="B127" s="22">
        <v>285</v>
      </c>
      <c r="C127" s="18">
        <v>114</v>
      </c>
      <c r="D127" s="26">
        <v>21.3</v>
      </c>
    </row>
    <row r="128" spans="1:4">
      <c r="A128" s="18" t="s">
        <v>336</v>
      </c>
      <c r="B128" s="22">
        <v>35</v>
      </c>
      <c r="C128" s="18">
        <v>36</v>
      </c>
      <c r="D128" s="26">
        <v>2.6</v>
      </c>
    </row>
    <row r="129" spans="1:4">
      <c r="A129" s="18" t="s">
        <v>337</v>
      </c>
    </row>
    <row r="130" spans="1:4">
      <c r="A130" s="18" t="s">
        <v>338</v>
      </c>
      <c r="B130" s="26" t="s">
        <v>2</v>
      </c>
      <c r="C130" s="18" t="s">
        <v>2</v>
      </c>
      <c r="D130" s="26">
        <v>1.2</v>
      </c>
    </row>
    <row r="131" spans="1:4">
      <c r="A131" s="18" t="s">
        <v>339</v>
      </c>
      <c r="B131" s="26" t="s">
        <v>2</v>
      </c>
      <c r="C131" s="18" t="s">
        <v>2</v>
      </c>
      <c r="D131" s="26">
        <v>2</v>
      </c>
    </row>
    <row r="132" spans="1:4">
      <c r="A132" s="18" t="s">
        <v>340</v>
      </c>
      <c r="B132" s="26" t="s">
        <v>2</v>
      </c>
      <c r="C132" s="18" t="s">
        <v>2</v>
      </c>
      <c r="D132" s="26">
        <v>0</v>
      </c>
    </row>
    <row r="133" spans="1:4">
      <c r="A133" s="18" t="s">
        <v>341</v>
      </c>
      <c r="B133" s="26" t="s">
        <v>2</v>
      </c>
      <c r="C133" s="18" t="s">
        <v>2</v>
      </c>
      <c r="D133" s="26">
        <v>0.7</v>
      </c>
    </row>
    <row r="134" spans="1:4">
      <c r="A134" s="18" t="s">
        <v>342</v>
      </c>
      <c r="B134" s="26" t="s">
        <v>2</v>
      </c>
      <c r="C134" s="18" t="s">
        <v>2</v>
      </c>
      <c r="D134" s="26">
        <v>0.4</v>
      </c>
    </row>
    <row r="135" spans="1:4">
      <c r="A135" s="18" t="s">
        <v>343</v>
      </c>
      <c r="B135" s="26" t="s">
        <v>2</v>
      </c>
      <c r="C135" s="18" t="s">
        <v>2</v>
      </c>
      <c r="D135" s="26">
        <v>0</v>
      </c>
    </row>
    <row r="136" spans="1:4">
      <c r="A136" s="18" t="s">
        <v>344</v>
      </c>
      <c r="B136" s="26" t="s">
        <v>2</v>
      </c>
      <c r="C136" s="18" t="s">
        <v>2</v>
      </c>
      <c r="D136" s="26">
        <v>6</v>
      </c>
    </row>
    <row r="137" spans="1:4">
      <c r="A137" s="18" t="s">
        <v>342</v>
      </c>
      <c r="B137" s="26" t="s">
        <v>2</v>
      </c>
      <c r="C137" s="18" t="s">
        <v>2</v>
      </c>
      <c r="D137" s="26">
        <v>10.1</v>
      </c>
    </row>
    <row r="138" spans="1:4">
      <c r="A138" s="18" t="s">
        <v>343</v>
      </c>
      <c r="B138" s="26" t="s">
        <v>2</v>
      </c>
      <c r="C138" s="18" t="s">
        <v>2</v>
      </c>
      <c r="D138" s="26">
        <v>0</v>
      </c>
    </row>
    <row r="139" spans="1:4">
      <c r="A139" s="18" t="s">
        <v>345</v>
      </c>
      <c r="B139" s="26" t="s">
        <v>2</v>
      </c>
      <c r="C139" s="18" t="s">
        <v>2</v>
      </c>
      <c r="D139" s="26">
        <v>2.8</v>
      </c>
    </row>
    <row r="140" spans="1:4">
      <c r="A140" s="18" t="s">
        <v>19</v>
      </c>
      <c r="B140" s="26" t="s">
        <v>2</v>
      </c>
      <c r="C140" s="18" t="s">
        <v>2</v>
      </c>
      <c r="D140" s="26">
        <v>2.4</v>
      </c>
    </row>
    <row r="141" spans="1:4">
      <c r="A141" s="18" t="s">
        <v>346</v>
      </c>
      <c r="B141" s="26" t="s">
        <v>2</v>
      </c>
      <c r="C141" s="18" t="s">
        <v>2</v>
      </c>
      <c r="D141" s="26">
        <v>1.8</v>
      </c>
    </row>
    <row r="142" spans="1:4">
      <c r="A142" s="18" t="s">
        <v>347</v>
      </c>
      <c r="B142" s="26" t="s">
        <v>2</v>
      </c>
      <c r="C142" s="18" t="s">
        <v>2</v>
      </c>
      <c r="D142" s="26">
        <v>0.8</v>
      </c>
    </row>
    <row r="143" spans="1:4">
      <c r="A143" s="18" t="s">
        <v>348</v>
      </c>
      <c r="B143" s="26" t="s">
        <v>2</v>
      </c>
      <c r="C143" s="18" t="s">
        <v>2</v>
      </c>
      <c r="D143" s="26">
        <v>2.1</v>
      </c>
    </row>
    <row r="144" spans="1:4">
      <c r="A144" s="18" t="s">
        <v>20</v>
      </c>
      <c r="B144" s="26" t="s">
        <v>2</v>
      </c>
      <c r="C144" s="18" t="s">
        <v>2</v>
      </c>
      <c r="D144" s="26">
        <v>2.9</v>
      </c>
    </row>
    <row r="145" spans="1:4">
      <c r="A145" s="18" t="s">
        <v>349</v>
      </c>
      <c r="B145" s="26" t="s">
        <v>2</v>
      </c>
      <c r="C145" s="18" t="s">
        <v>2</v>
      </c>
      <c r="D145" s="26">
        <v>2.5</v>
      </c>
    </row>
    <row r="146" spans="1:4">
      <c r="A146" s="18" t="s">
        <v>350</v>
      </c>
      <c r="B146" s="26" t="s">
        <v>2</v>
      </c>
      <c r="C146" s="18" t="s">
        <v>2</v>
      </c>
      <c r="D146" s="26">
        <v>4</v>
      </c>
    </row>
    <row r="147" spans="1:4">
      <c r="A147" s="18" t="s">
        <v>351</v>
      </c>
      <c r="B147" s="26" t="s">
        <v>2</v>
      </c>
      <c r="C147" s="18" t="s">
        <v>2</v>
      </c>
      <c r="D147" s="26">
        <v>1.2</v>
      </c>
    </row>
    <row r="148" spans="1:4">
      <c r="A148" s="18" t="s">
        <v>352</v>
      </c>
      <c r="B148" s="26" t="s">
        <v>2</v>
      </c>
      <c r="C148" s="18" t="s">
        <v>2</v>
      </c>
      <c r="D148" s="26">
        <v>11.3</v>
      </c>
    </row>
  </sheetData>
  <mergeCells count="1">
    <mergeCell ref="G1:M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B4D18-A9CD-8B4A-B8AA-5FE32986B8F2}">
  <dimension ref="A1:H168"/>
  <sheetViews>
    <sheetView topLeftCell="A138" workbookViewId="0">
      <selection activeCell="F168" sqref="F168"/>
    </sheetView>
  </sheetViews>
  <sheetFormatPr baseColWidth="10" defaultRowHeight="17"/>
  <cols>
    <col min="1" max="1" width="46.5" style="18" customWidth="1"/>
    <col min="2" max="2" width="10.5" style="18" customWidth="1"/>
    <col min="3" max="3" width="10.83203125" style="18" hidden="1" customWidth="1"/>
    <col min="4" max="4" width="11.5" style="26" bestFit="1" customWidth="1"/>
    <col min="5" max="16384" width="10.83203125" style="18"/>
  </cols>
  <sheetData>
    <row r="1" spans="1:8">
      <c r="A1" s="19" t="s">
        <v>482</v>
      </c>
      <c r="G1" s="18" t="s">
        <v>1397</v>
      </c>
    </row>
    <row r="2" spans="1:8">
      <c r="A2" s="19" t="s">
        <v>83</v>
      </c>
    </row>
    <row r="3" spans="1:8" s="19" customFormat="1">
      <c r="B3" s="19">
        <v>2020</v>
      </c>
      <c r="D3" s="20"/>
      <c r="F3" s="56">
        <v>2021</v>
      </c>
    </row>
    <row r="4" spans="1:8">
      <c r="A4" s="19"/>
    </row>
    <row r="5" spans="1:8">
      <c r="A5" s="37" t="s">
        <v>353</v>
      </c>
      <c r="B5" s="38" t="s">
        <v>80</v>
      </c>
      <c r="C5" s="38"/>
      <c r="D5" s="38" t="s">
        <v>81</v>
      </c>
      <c r="F5" s="38" t="s">
        <v>80</v>
      </c>
    </row>
    <row r="6" spans="1:8">
      <c r="A6" s="19" t="s">
        <v>480</v>
      </c>
      <c r="B6" s="31">
        <v>9052</v>
      </c>
    </row>
    <row r="7" spans="1:8">
      <c r="A7" s="19" t="s">
        <v>481</v>
      </c>
      <c r="B7" s="31">
        <v>10341</v>
      </c>
      <c r="H7" s="28"/>
    </row>
    <row r="8" spans="1:8">
      <c r="A8" s="18" t="s">
        <v>1396</v>
      </c>
      <c r="B8" s="22">
        <v>9598</v>
      </c>
      <c r="C8" s="22">
        <v>322</v>
      </c>
      <c r="D8" s="27">
        <v>9598</v>
      </c>
      <c r="F8" s="52">
        <v>10176</v>
      </c>
      <c r="H8" s="28"/>
    </row>
    <row r="9" spans="1:8">
      <c r="A9" s="18" t="s">
        <v>355</v>
      </c>
      <c r="B9" s="22">
        <v>8462</v>
      </c>
      <c r="C9" s="18">
        <v>313</v>
      </c>
      <c r="D9" s="26">
        <v>88.2</v>
      </c>
      <c r="F9" s="52">
        <v>8913</v>
      </c>
    </row>
    <row r="10" spans="1:8">
      <c r="A10" s="18" t="s">
        <v>356</v>
      </c>
      <c r="B10" s="22">
        <v>1136</v>
      </c>
      <c r="C10" s="18">
        <v>216</v>
      </c>
      <c r="D10" s="26">
        <v>11.8</v>
      </c>
      <c r="F10" s="52">
        <v>1263</v>
      </c>
    </row>
    <row r="11" spans="1:8">
      <c r="A11" s="18" t="s">
        <v>357</v>
      </c>
      <c r="B11" s="18">
        <v>0.3</v>
      </c>
      <c r="C11" s="18">
        <v>0.7</v>
      </c>
      <c r="D11" s="26" t="s">
        <v>2</v>
      </c>
      <c r="F11" s="18">
        <v>0.4</v>
      </c>
    </row>
    <row r="12" spans="1:8">
      <c r="A12" s="18" t="s">
        <v>358</v>
      </c>
      <c r="B12" s="18">
        <v>11.8</v>
      </c>
      <c r="C12" s="18">
        <v>7.7</v>
      </c>
      <c r="D12" s="26" t="s">
        <v>2</v>
      </c>
      <c r="F12" s="18">
        <v>10</v>
      </c>
    </row>
    <row r="13" spans="1:8">
      <c r="A13" s="18" t="s">
        <v>359</v>
      </c>
    </row>
    <row r="14" spans="1:8">
      <c r="A14" s="18" t="s">
        <v>354</v>
      </c>
      <c r="B14" s="22">
        <v>9598</v>
      </c>
      <c r="C14" s="18">
        <v>322</v>
      </c>
      <c r="D14" s="26">
        <v>9598</v>
      </c>
      <c r="F14" s="52">
        <v>10176</v>
      </c>
    </row>
    <row r="15" spans="1:8">
      <c r="A15" s="18" t="s">
        <v>360</v>
      </c>
      <c r="B15" s="22">
        <v>7196</v>
      </c>
      <c r="C15" s="18">
        <v>451</v>
      </c>
      <c r="D15" s="26">
        <v>75</v>
      </c>
      <c r="E15" s="18">
        <f>B15/B14</f>
        <v>0.7497395290685559</v>
      </c>
      <c r="F15" s="52">
        <v>7648</v>
      </c>
    </row>
    <row r="16" spans="1:8">
      <c r="A16" s="18" t="s">
        <v>361</v>
      </c>
      <c r="B16" s="22">
        <v>697</v>
      </c>
      <c r="C16" s="18">
        <v>296</v>
      </c>
      <c r="D16" s="26">
        <v>7.3</v>
      </c>
      <c r="E16" s="28">
        <f>B15+B16</f>
        <v>7893</v>
      </c>
      <c r="F16" s="18">
        <v>784</v>
      </c>
    </row>
    <row r="17" spans="1:6">
      <c r="A17" s="18" t="s">
        <v>362</v>
      </c>
      <c r="B17" s="22">
        <v>182</v>
      </c>
      <c r="C17" s="18">
        <v>97</v>
      </c>
      <c r="D17" s="26">
        <v>1.9</v>
      </c>
      <c r="F17" s="18">
        <v>127</v>
      </c>
    </row>
    <row r="18" spans="1:6">
      <c r="A18" s="18" t="s">
        <v>363</v>
      </c>
      <c r="B18" s="22">
        <v>318</v>
      </c>
      <c r="C18" s="18">
        <v>139</v>
      </c>
      <c r="D18" s="26">
        <v>3.3</v>
      </c>
      <c r="F18" s="18">
        <v>383</v>
      </c>
    </row>
    <row r="19" spans="1:6">
      <c r="A19" s="18" t="s">
        <v>364</v>
      </c>
      <c r="B19" s="22">
        <v>339</v>
      </c>
      <c r="C19" s="18">
        <v>142</v>
      </c>
      <c r="D19" s="26">
        <v>3.5</v>
      </c>
      <c r="F19" s="18">
        <v>345</v>
      </c>
    </row>
    <row r="20" spans="1:6">
      <c r="A20" s="18" t="s">
        <v>365</v>
      </c>
      <c r="B20" s="22">
        <v>271</v>
      </c>
      <c r="C20" s="18">
        <v>217</v>
      </c>
      <c r="D20" s="26">
        <v>2.8</v>
      </c>
      <c r="F20" s="18">
        <v>329</v>
      </c>
    </row>
    <row r="21" spans="1:6">
      <c r="A21" s="18" t="s">
        <v>366</v>
      </c>
      <c r="B21" s="22">
        <v>349</v>
      </c>
      <c r="C21" s="18">
        <v>114</v>
      </c>
      <c r="D21" s="26">
        <v>3.6</v>
      </c>
      <c r="F21" s="18">
        <v>348</v>
      </c>
    </row>
    <row r="22" spans="1:6">
      <c r="A22" s="18" t="s">
        <v>367</v>
      </c>
      <c r="B22" s="22">
        <v>246</v>
      </c>
      <c r="C22" s="18">
        <v>91</v>
      </c>
      <c r="D22" s="26">
        <v>2.6</v>
      </c>
      <c r="F22" s="18">
        <v>212</v>
      </c>
    </row>
    <row r="23" spans="1:6">
      <c r="A23" s="18" t="s">
        <v>368</v>
      </c>
      <c r="B23" s="22">
        <v>0</v>
      </c>
      <c r="C23" s="18">
        <v>20</v>
      </c>
      <c r="D23" s="26">
        <v>0</v>
      </c>
      <c r="F23" s="18">
        <v>0</v>
      </c>
    </row>
    <row r="24" spans="1:6">
      <c r="A24" s="18" t="s">
        <v>369</v>
      </c>
      <c r="B24" s="22"/>
    </row>
    <row r="25" spans="1:6">
      <c r="A25" s="18" t="s">
        <v>354</v>
      </c>
      <c r="B25" s="22">
        <v>9598</v>
      </c>
      <c r="C25" s="18">
        <v>322</v>
      </c>
      <c r="D25" s="27">
        <v>9598</v>
      </c>
      <c r="F25" s="52">
        <v>10176</v>
      </c>
    </row>
    <row r="26" spans="1:6">
      <c r="A26" s="18" t="s">
        <v>1409</v>
      </c>
      <c r="B26" s="22"/>
      <c r="D26" s="27"/>
      <c r="F26" s="52">
        <v>82</v>
      </c>
    </row>
    <row r="27" spans="1:6">
      <c r="A27" s="18" t="s">
        <v>1410</v>
      </c>
      <c r="B27" s="22"/>
      <c r="D27" s="27"/>
      <c r="F27" s="52">
        <v>865</v>
      </c>
    </row>
    <row r="28" spans="1:6">
      <c r="A28" s="18" t="s">
        <v>370</v>
      </c>
      <c r="B28" s="22">
        <v>507</v>
      </c>
      <c r="C28" s="18">
        <v>263</v>
      </c>
      <c r="D28" s="26">
        <v>5.3</v>
      </c>
    </row>
    <row r="29" spans="1:6">
      <c r="A29" s="18" t="s">
        <v>371</v>
      </c>
      <c r="B29" s="22">
        <v>290</v>
      </c>
      <c r="C29" s="18">
        <v>105</v>
      </c>
      <c r="D29" s="26">
        <v>3</v>
      </c>
    </row>
    <row r="30" spans="1:6">
      <c r="A30" s="18" t="s">
        <v>372</v>
      </c>
      <c r="B30" s="22">
        <v>1621</v>
      </c>
      <c r="C30" s="18">
        <v>299</v>
      </c>
      <c r="D30" s="26">
        <v>16.899999999999999</v>
      </c>
      <c r="F30" s="52">
        <v>1600</v>
      </c>
    </row>
    <row r="31" spans="1:6">
      <c r="A31" s="18" t="s">
        <v>373</v>
      </c>
      <c r="B31" s="22">
        <v>1829</v>
      </c>
      <c r="C31" s="18">
        <v>316</v>
      </c>
      <c r="D31" s="26">
        <v>19.100000000000001</v>
      </c>
      <c r="F31" s="52">
        <v>1836</v>
      </c>
    </row>
    <row r="32" spans="1:6">
      <c r="A32" s="18" t="s">
        <v>374</v>
      </c>
      <c r="B32" s="22">
        <v>1515</v>
      </c>
      <c r="C32" s="18">
        <v>349</v>
      </c>
      <c r="D32" s="26">
        <v>15.8</v>
      </c>
      <c r="F32" s="52">
        <v>1661</v>
      </c>
    </row>
    <row r="33" spans="1:6">
      <c r="A33" s="18" t="s">
        <v>375</v>
      </c>
      <c r="B33" s="22">
        <v>1661</v>
      </c>
      <c r="C33" s="18">
        <v>407</v>
      </c>
      <c r="D33" s="26">
        <v>17.3</v>
      </c>
      <c r="F33" s="52">
        <v>1660</v>
      </c>
    </row>
    <row r="34" spans="1:6">
      <c r="A34" s="18" t="s">
        <v>376</v>
      </c>
      <c r="B34" s="22">
        <v>414</v>
      </c>
      <c r="C34" s="18">
        <v>159</v>
      </c>
      <c r="D34" s="26">
        <v>4.3</v>
      </c>
      <c r="F34" s="18">
        <v>467</v>
      </c>
    </row>
    <row r="35" spans="1:6">
      <c r="A35" s="18" t="s">
        <v>377</v>
      </c>
      <c r="B35" s="22">
        <v>486</v>
      </c>
      <c r="C35" s="18">
        <v>158</v>
      </c>
      <c r="D35" s="26">
        <v>5.0999999999999996</v>
      </c>
      <c r="F35" s="18">
        <v>532</v>
      </c>
    </row>
    <row r="36" spans="1:6">
      <c r="A36" s="18" t="s">
        <v>378</v>
      </c>
      <c r="B36" s="22">
        <v>374</v>
      </c>
      <c r="C36" s="18">
        <v>155</v>
      </c>
      <c r="D36" s="26">
        <v>3.9</v>
      </c>
      <c r="F36" s="18">
        <v>455</v>
      </c>
    </row>
    <row r="37" spans="1:6">
      <c r="A37" s="18" t="s">
        <v>379</v>
      </c>
      <c r="B37" s="22">
        <v>901</v>
      </c>
      <c r="C37" s="18">
        <v>261</v>
      </c>
      <c r="D37" s="26">
        <v>9.4</v>
      </c>
      <c r="F37" s="52">
        <v>1018</v>
      </c>
    </row>
    <row r="38" spans="1:6">
      <c r="A38" s="18" t="s">
        <v>380</v>
      </c>
      <c r="B38" s="22"/>
    </row>
    <row r="39" spans="1:6">
      <c r="A39" s="18" t="s">
        <v>354</v>
      </c>
      <c r="B39" s="22">
        <v>9598</v>
      </c>
      <c r="C39" s="18">
        <v>322</v>
      </c>
      <c r="D39" s="27">
        <v>9598</v>
      </c>
      <c r="F39" s="52">
        <v>10176</v>
      </c>
    </row>
    <row r="40" spans="1:6">
      <c r="A40" s="18" t="s">
        <v>381</v>
      </c>
      <c r="B40" s="22">
        <v>173</v>
      </c>
      <c r="C40" s="18">
        <v>95</v>
      </c>
      <c r="D40" s="26">
        <v>1.8</v>
      </c>
      <c r="F40" s="18">
        <v>151</v>
      </c>
    </row>
    <row r="41" spans="1:6">
      <c r="A41" s="18" t="s">
        <v>382</v>
      </c>
      <c r="B41" s="22">
        <v>295</v>
      </c>
      <c r="C41" s="18">
        <v>187</v>
      </c>
      <c r="D41" s="26">
        <v>3.1</v>
      </c>
      <c r="F41" s="18">
        <v>331</v>
      </c>
    </row>
    <row r="42" spans="1:6">
      <c r="A42" s="18" t="s">
        <v>383</v>
      </c>
      <c r="B42" s="22">
        <v>779</v>
      </c>
      <c r="C42" s="18">
        <v>424</v>
      </c>
      <c r="D42" s="26">
        <v>8.1</v>
      </c>
      <c r="F42" s="18">
        <v>807</v>
      </c>
    </row>
    <row r="43" spans="1:6">
      <c r="A43" s="18" t="s">
        <v>384</v>
      </c>
      <c r="B43" s="22">
        <v>956</v>
      </c>
      <c r="C43" s="18">
        <v>212</v>
      </c>
      <c r="D43" s="26">
        <v>10</v>
      </c>
      <c r="F43" s="18">
        <v>878</v>
      </c>
    </row>
    <row r="44" spans="1:6">
      <c r="A44" s="18" t="s">
        <v>385</v>
      </c>
      <c r="B44" s="22">
        <v>1536</v>
      </c>
      <c r="C44" s="18">
        <v>350</v>
      </c>
      <c r="D44" s="26">
        <v>16</v>
      </c>
      <c r="F44" s="52">
        <v>1662</v>
      </c>
    </row>
    <row r="45" spans="1:6">
      <c r="A45" s="18" t="s">
        <v>386</v>
      </c>
      <c r="B45" s="22">
        <v>1654</v>
      </c>
      <c r="C45" s="18">
        <v>327</v>
      </c>
      <c r="D45" s="26">
        <v>17.2</v>
      </c>
      <c r="F45" s="52">
        <v>1512</v>
      </c>
    </row>
    <row r="46" spans="1:6">
      <c r="A46" s="18" t="s">
        <v>387</v>
      </c>
      <c r="B46" s="22">
        <v>1568</v>
      </c>
      <c r="C46" s="18">
        <v>258</v>
      </c>
      <c r="D46" s="26">
        <v>16.3</v>
      </c>
      <c r="F46" s="52">
        <v>1988</v>
      </c>
    </row>
    <row r="47" spans="1:6">
      <c r="A47" s="18" t="s">
        <v>388</v>
      </c>
      <c r="B47" s="22">
        <v>928</v>
      </c>
      <c r="C47" s="18">
        <v>207</v>
      </c>
      <c r="D47" s="26">
        <v>9.6999999999999993</v>
      </c>
      <c r="F47" s="18">
        <v>957</v>
      </c>
    </row>
    <row r="48" spans="1:6">
      <c r="A48" s="18" t="s">
        <v>389</v>
      </c>
      <c r="B48" s="22">
        <v>1709</v>
      </c>
      <c r="C48" s="18">
        <v>408</v>
      </c>
      <c r="D48" s="26">
        <v>17.8</v>
      </c>
      <c r="F48" s="52">
        <v>1890</v>
      </c>
    </row>
    <row r="49" spans="1:6">
      <c r="A49" s="18" t="s">
        <v>390</v>
      </c>
      <c r="B49" s="18">
        <v>6.1</v>
      </c>
      <c r="C49" s="18">
        <v>0.3</v>
      </c>
      <c r="D49" s="26" t="s">
        <v>2</v>
      </c>
      <c r="F49" s="18">
        <v>6.3</v>
      </c>
    </row>
    <row r="50" spans="1:6">
      <c r="A50" s="18" t="s">
        <v>391</v>
      </c>
    </row>
    <row r="51" spans="1:6">
      <c r="A51" s="18" t="s">
        <v>354</v>
      </c>
      <c r="B51" s="22">
        <v>9598</v>
      </c>
      <c r="C51" s="22">
        <v>322</v>
      </c>
      <c r="D51" s="27">
        <v>9598</v>
      </c>
      <c r="F51" s="52">
        <v>10176</v>
      </c>
    </row>
    <row r="52" spans="1:6">
      <c r="A52" s="18" t="s">
        <v>392</v>
      </c>
      <c r="B52" s="18">
        <v>194</v>
      </c>
      <c r="C52" s="18">
        <v>99</v>
      </c>
      <c r="D52" s="26">
        <v>2</v>
      </c>
      <c r="F52" s="18">
        <v>170</v>
      </c>
    </row>
    <row r="53" spans="1:6">
      <c r="A53" s="18" t="s">
        <v>393</v>
      </c>
      <c r="B53" s="18">
        <v>689</v>
      </c>
      <c r="C53" s="18">
        <v>282</v>
      </c>
      <c r="D53" s="26">
        <v>7.2</v>
      </c>
      <c r="F53" s="18">
        <v>775</v>
      </c>
    </row>
    <row r="54" spans="1:6">
      <c r="A54" s="18" t="s">
        <v>394</v>
      </c>
      <c r="B54" s="18">
        <v>2689</v>
      </c>
      <c r="C54" s="18">
        <v>461</v>
      </c>
      <c r="D54" s="26">
        <v>28</v>
      </c>
      <c r="F54" s="52">
        <v>2391</v>
      </c>
    </row>
    <row r="55" spans="1:6">
      <c r="A55" s="18" t="s">
        <v>395</v>
      </c>
      <c r="B55" s="18">
        <v>3343</v>
      </c>
      <c r="C55" s="18">
        <v>390</v>
      </c>
      <c r="D55" s="26">
        <v>34.799999999999997</v>
      </c>
      <c r="F55" s="52">
        <v>3623</v>
      </c>
    </row>
    <row r="56" spans="1:6">
      <c r="A56" s="18" t="s">
        <v>396</v>
      </c>
      <c r="B56" s="18">
        <v>2274</v>
      </c>
      <c r="C56" s="18">
        <v>366</v>
      </c>
      <c r="D56" s="26">
        <v>23.7</v>
      </c>
      <c r="F56" s="52">
        <v>2732</v>
      </c>
    </row>
    <row r="57" spans="1:6">
      <c r="A57" s="18" t="s">
        <v>397</v>
      </c>
      <c r="B57" s="18">
        <v>409</v>
      </c>
      <c r="C57" s="18">
        <v>172</v>
      </c>
      <c r="D57" s="26">
        <v>4.3</v>
      </c>
      <c r="F57" s="18">
        <v>485</v>
      </c>
    </row>
    <row r="58" spans="1:6">
      <c r="A58" s="18" t="s">
        <v>398</v>
      </c>
    </row>
    <row r="59" spans="1:6">
      <c r="A59" s="18" t="s">
        <v>399</v>
      </c>
      <c r="B59" s="22">
        <v>8462</v>
      </c>
      <c r="C59" s="18">
        <v>313</v>
      </c>
      <c r="D59" s="27">
        <v>8462</v>
      </c>
      <c r="F59" s="52">
        <v>8913</v>
      </c>
    </row>
    <row r="60" spans="1:6">
      <c r="A60" s="18" t="s">
        <v>400</v>
      </c>
      <c r="B60" s="22">
        <v>6800</v>
      </c>
      <c r="C60" s="18">
        <v>447</v>
      </c>
      <c r="D60" s="26">
        <v>80.400000000000006</v>
      </c>
      <c r="F60" s="52">
        <v>7110</v>
      </c>
    </row>
    <row r="61" spans="1:6">
      <c r="A61" s="18" t="s">
        <v>401</v>
      </c>
      <c r="B61" s="22">
        <v>1662</v>
      </c>
      <c r="C61" s="18">
        <v>371</v>
      </c>
      <c r="D61" s="26">
        <v>19.600000000000001</v>
      </c>
      <c r="F61" s="52">
        <v>1803</v>
      </c>
    </row>
    <row r="62" spans="1:6">
      <c r="A62" s="18" t="s">
        <v>402</v>
      </c>
      <c r="B62" s="18">
        <v>2.58</v>
      </c>
      <c r="C62" s="18">
        <v>0.13</v>
      </c>
      <c r="D62" s="26" t="s">
        <v>2</v>
      </c>
      <c r="F62" s="18">
        <v>2.62</v>
      </c>
    </row>
    <row r="63" spans="1:6">
      <c r="A63" s="18" t="s">
        <v>403</v>
      </c>
      <c r="B63" s="18">
        <v>1.62</v>
      </c>
      <c r="C63" s="18">
        <v>0.19</v>
      </c>
      <c r="D63" s="26" t="s">
        <v>2</v>
      </c>
      <c r="F63" s="18">
        <v>1.61</v>
      </c>
    </row>
    <row r="64" spans="1:6">
      <c r="A64" s="18" t="s">
        <v>404</v>
      </c>
    </row>
    <row r="65" spans="1:6">
      <c r="A65" s="18" t="s">
        <v>399</v>
      </c>
      <c r="B65" s="22">
        <v>8462</v>
      </c>
      <c r="C65" s="18">
        <v>313</v>
      </c>
      <c r="D65" s="27">
        <v>8462</v>
      </c>
      <c r="F65" s="52">
        <v>8913</v>
      </c>
    </row>
    <row r="66" spans="1:6">
      <c r="A66" s="18" t="s">
        <v>405</v>
      </c>
      <c r="B66" s="22">
        <v>344</v>
      </c>
      <c r="C66" s="18">
        <v>196</v>
      </c>
      <c r="D66" s="26">
        <v>4.0999999999999996</v>
      </c>
      <c r="F66" s="18">
        <v>852</v>
      </c>
    </row>
    <row r="67" spans="1:6">
      <c r="A67" s="18" t="s">
        <v>406</v>
      </c>
      <c r="B67" s="22">
        <v>2129</v>
      </c>
      <c r="C67" s="18">
        <v>413</v>
      </c>
      <c r="D67" s="26">
        <v>25.2</v>
      </c>
      <c r="F67" s="52">
        <v>2138</v>
      </c>
    </row>
    <row r="68" spans="1:6">
      <c r="A68" s="18" t="s">
        <v>407</v>
      </c>
      <c r="B68" s="22">
        <v>1591</v>
      </c>
      <c r="C68" s="18">
        <v>314</v>
      </c>
      <c r="D68" s="26">
        <v>18.8</v>
      </c>
      <c r="F68" s="52">
        <v>1671</v>
      </c>
    </row>
    <row r="69" spans="1:6">
      <c r="A69" s="18" t="s">
        <v>408</v>
      </c>
      <c r="B69" s="22">
        <v>2202</v>
      </c>
      <c r="C69" s="18">
        <v>317</v>
      </c>
      <c r="D69" s="26">
        <v>26</v>
      </c>
      <c r="F69" s="52">
        <v>2028</v>
      </c>
    </row>
    <row r="70" spans="1:6">
      <c r="A70" s="18" t="s">
        <v>409</v>
      </c>
      <c r="B70" s="22">
        <v>1407</v>
      </c>
      <c r="C70" s="18">
        <v>269</v>
      </c>
      <c r="D70" s="26">
        <v>16.600000000000001</v>
      </c>
      <c r="F70" s="52">
        <v>1277</v>
      </c>
    </row>
    <row r="71" spans="1:6">
      <c r="A71" s="18" t="s">
        <v>410</v>
      </c>
      <c r="B71" s="22">
        <v>789</v>
      </c>
      <c r="C71" s="18">
        <v>173</v>
      </c>
      <c r="D71" s="26">
        <v>9.3000000000000007</v>
      </c>
      <c r="F71" s="18">
        <v>947</v>
      </c>
    </row>
    <row r="72" spans="1:6">
      <c r="A72" s="18" t="s">
        <v>411</v>
      </c>
      <c r="B72" s="22"/>
    </row>
    <row r="73" spans="1:6">
      <c r="A73" s="18" t="s">
        <v>399</v>
      </c>
      <c r="B73" s="22">
        <v>8462</v>
      </c>
      <c r="C73" s="18">
        <v>313</v>
      </c>
      <c r="D73" s="27">
        <v>8462</v>
      </c>
      <c r="F73" s="52">
        <v>8913</v>
      </c>
    </row>
    <row r="74" spans="1:6">
      <c r="A74" s="18" t="s">
        <v>412</v>
      </c>
      <c r="B74" s="22">
        <v>296</v>
      </c>
      <c r="C74" s="18">
        <v>119</v>
      </c>
      <c r="D74" s="26">
        <v>3.5</v>
      </c>
      <c r="F74" s="18">
        <v>194</v>
      </c>
    </row>
    <row r="75" spans="1:6">
      <c r="A75" s="18" t="s">
        <v>413</v>
      </c>
      <c r="B75" s="22">
        <v>2358</v>
      </c>
      <c r="C75" s="18">
        <v>406</v>
      </c>
      <c r="D75" s="26">
        <v>27.9</v>
      </c>
      <c r="F75" s="52">
        <v>2753</v>
      </c>
    </row>
    <row r="76" spans="1:6">
      <c r="A76" s="18" t="s">
        <v>414</v>
      </c>
      <c r="B76" s="22">
        <v>3803</v>
      </c>
      <c r="C76" s="18">
        <v>402</v>
      </c>
      <c r="D76" s="26">
        <v>44.9</v>
      </c>
      <c r="F76" s="52">
        <v>3906</v>
      </c>
    </row>
    <row r="77" spans="1:6">
      <c r="A77" s="18" t="s">
        <v>415</v>
      </c>
      <c r="B77" s="22">
        <v>2005</v>
      </c>
      <c r="C77" s="18">
        <v>424</v>
      </c>
      <c r="D77" s="26">
        <v>23.7</v>
      </c>
      <c r="F77" s="52">
        <v>2060</v>
      </c>
    </row>
    <row r="78" spans="1:6">
      <c r="A78" s="18" t="s">
        <v>416</v>
      </c>
      <c r="B78" s="22"/>
    </row>
    <row r="79" spans="1:6">
      <c r="A79" s="18" t="s">
        <v>399</v>
      </c>
      <c r="B79" s="22">
        <v>8462</v>
      </c>
      <c r="C79" s="18">
        <v>313</v>
      </c>
      <c r="D79" s="27">
        <v>8462</v>
      </c>
      <c r="F79" s="52">
        <v>8913</v>
      </c>
    </row>
    <row r="80" spans="1:6">
      <c r="A80" s="18" t="s">
        <v>417</v>
      </c>
      <c r="B80" s="22">
        <v>1089</v>
      </c>
      <c r="C80" s="18">
        <v>334</v>
      </c>
      <c r="D80" s="26">
        <v>12.9</v>
      </c>
      <c r="F80" s="52">
        <v>1134</v>
      </c>
    </row>
    <row r="81" spans="1:6">
      <c r="A81" s="18" t="s">
        <v>418</v>
      </c>
      <c r="B81" s="22">
        <v>1289</v>
      </c>
      <c r="C81" s="18">
        <v>340</v>
      </c>
      <c r="D81" s="26">
        <v>15.2</v>
      </c>
      <c r="F81" s="52">
        <v>1419</v>
      </c>
    </row>
    <row r="82" spans="1:6">
      <c r="A82" s="18" t="s">
        <v>419</v>
      </c>
      <c r="B82" s="22">
        <v>800</v>
      </c>
      <c r="C82" s="18">
        <v>445</v>
      </c>
      <c r="D82" s="26">
        <v>9.5</v>
      </c>
      <c r="F82" s="18">
        <v>962</v>
      </c>
    </row>
    <row r="83" spans="1:6">
      <c r="A83" s="18" t="s">
        <v>420</v>
      </c>
      <c r="B83" s="22">
        <v>4938</v>
      </c>
      <c r="C83" s="18">
        <v>336</v>
      </c>
      <c r="D83" s="26">
        <v>58.4</v>
      </c>
      <c r="F83" s="52">
        <v>5125</v>
      </c>
    </row>
    <row r="84" spans="1:6">
      <c r="A84" s="18" t="s">
        <v>421</v>
      </c>
      <c r="B84" s="22">
        <v>0</v>
      </c>
      <c r="C84" s="18">
        <v>20</v>
      </c>
      <c r="D84" s="26">
        <v>0</v>
      </c>
      <c r="F84" s="18">
        <v>0</v>
      </c>
    </row>
    <row r="85" spans="1:6">
      <c r="A85" s="18" t="s">
        <v>422</v>
      </c>
      <c r="B85" s="22">
        <v>283</v>
      </c>
      <c r="C85" s="18">
        <v>104</v>
      </c>
      <c r="D85" s="26">
        <v>3.3</v>
      </c>
      <c r="F85" s="18">
        <v>184</v>
      </c>
    </row>
    <row r="86" spans="1:6">
      <c r="A86" s="18" t="s">
        <v>423</v>
      </c>
      <c r="B86" s="22">
        <v>14</v>
      </c>
      <c r="C86" s="18">
        <v>22</v>
      </c>
      <c r="D86" s="26">
        <v>0.2</v>
      </c>
      <c r="F86" s="18">
        <v>36</v>
      </c>
    </row>
    <row r="87" spans="1:6">
      <c r="A87" s="18" t="s">
        <v>424</v>
      </c>
      <c r="B87" s="22">
        <v>49</v>
      </c>
      <c r="C87" s="18">
        <v>50</v>
      </c>
      <c r="D87" s="26">
        <v>0.6</v>
      </c>
      <c r="F87" s="18">
        <v>53</v>
      </c>
    </row>
    <row r="88" spans="1:6">
      <c r="A88" s="18" t="s">
        <v>425</v>
      </c>
      <c r="B88" s="22">
        <v>0</v>
      </c>
      <c r="C88" s="18">
        <v>20</v>
      </c>
      <c r="D88" s="26">
        <v>0</v>
      </c>
      <c r="F88" s="18">
        <v>0</v>
      </c>
    </row>
    <row r="89" spans="1:6">
      <c r="A89" s="18" t="s">
        <v>426</v>
      </c>
      <c r="B89" s="22"/>
    </row>
    <row r="90" spans="1:6">
      <c r="A90" s="18" t="s">
        <v>399</v>
      </c>
      <c r="B90" s="22">
        <v>8462</v>
      </c>
      <c r="C90" s="18">
        <v>313</v>
      </c>
      <c r="D90" s="27">
        <v>8462</v>
      </c>
      <c r="F90" s="52">
        <v>8913</v>
      </c>
    </row>
    <row r="91" spans="1:6">
      <c r="A91" s="18" t="s">
        <v>427</v>
      </c>
      <c r="B91" s="22">
        <v>0</v>
      </c>
      <c r="C91" s="18">
        <v>20</v>
      </c>
      <c r="D91" s="26">
        <v>0</v>
      </c>
      <c r="F91" s="18">
        <v>0</v>
      </c>
    </row>
    <row r="92" spans="1:6">
      <c r="A92" s="18" t="s">
        <v>428</v>
      </c>
      <c r="B92" s="22">
        <v>65</v>
      </c>
      <c r="C92" s="18">
        <v>68</v>
      </c>
      <c r="D92" s="26">
        <v>0.8</v>
      </c>
      <c r="F92" s="18">
        <v>85</v>
      </c>
    </row>
    <row r="93" spans="1:6">
      <c r="A93" s="18" t="s">
        <v>429</v>
      </c>
      <c r="B93" s="22">
        <v>131</v>
      </c>
      <c r="C93" s="18">
        <v>88</v>
      </c>
      <c r="D93" s="26">
        <v>1.5</v>
      </c>
      <c r="F93" s="18">
        <v>98</v>
      </c>
    </row>
    <row r="94" spans="1:6">
      <c r="A94" s="18" t="s">
        <v>430</v>
      </c>
      <c r="B94" s="22"/>
    </row>
    <row r="95" spans="1:6">
      <c r="A95" s="18" t="s">
        <v>399</v>
      </c>
      <c r="B95" s="22">
        <v>8462</v>
      </c>
      <c r="C95" s="18">
        <v>313</v>
      </c>
      <c r="D95" s="27">
        <v>8462</v>
      </c>
      <c r="F95" s="52">
        <v>8913</v>
      </c>
    </row>
    <row r="96" spans="1:6">
      <c r="A96" s="18" t="s">
        <v>431</v>
      </c>
      <c r="B96" s="22">
        <v>8399</v>
      </c>
      <c r="C96" s="18">
        <v>334</v>
      </c>
      <c r="D96" s="26">
        <v>99.3</v>
      </c>
      <c r="F96" s="52">
        <v>8849</v>
      </c>
    </row>
    <row r="97" spans="1:6">
      <c r="A97" s="18" t="s">
        <v>432</v>
      </c>
      <c r="B97" s="22">
        <v>21</v>
      </c>
      <c r="C97" s="18">
        <v>32</v>
      </c>
      <c r="D97" s="26">
        <v>0.2</v>
      </c>
      <c r="F97" s="18">
        <v>20</v>
      </c>
    </row>
    <row r="98" spans="1:6">
      <c r="A98" s="18" t="s">
        <v>433</v>
      </c>
      <c r="B98" s="22">
        <v>42</v>
      </c>
      <c r="C98" s="18">
        <v>58</v>
      </c>
      <c r="D98" s="26">
        <v>0.5</v>
      </c>
      <c r="F98" s="18">
        <v>44</v>
      </c>
    </row>
    <row r="99" spans="1:6">
      <c r="A99" s="18" t="s">
        <v>434</v>
      </c>
      <c r="B99" s="22"/>
    </row>
    <row r="100" spans="1:6">
      <c r="A100" s="18" t="s">
        <v>435</v>
      </c>
      <c r="B100" s="22">
        <v>6800</v>
      </c>
      <c r="C100" s="18">
        <v>447</v>
      </c>
      <c r="D100" s="27">
        <v>6800</v>
      </c>
      <c r="F100" s="52">
        <v>7110</v>
      </c>
    </row>
    <row r="101" spans="1:6">
      <c r="A101" s="18" t="s">
        <v>436</v>
      </c>
      <c r="B101" s="22">
        <v>87</v>
      </c>
      <c r="C101" s="18">
        <v>60</v>
      </c>
      <c r="D101" s="26">
        <v>1.3</v>
      </c>
      <c r="F101" s="18">
        <v>66</v>
      </c>
    </row>
    <row r="102" spans="1:6">
      <c r="A102" s="18" t="s">
        <v>437</v>
      </c>
      <c r="B102" s="22">
        <v>40</v>
      </c>
      <c r="C102" s="18">
        <v>33</v>
      </c>
      <c r="D102" s="26">
        <v>0.6</v>
      </c>
      <c r="F102" s="18">
        <v>36</v>
      </c>
    </row>
    <row r="103" spans="1:6">
      <c r="A103" s="18" t="s">
        <v>291</v>
      </c>
      <c r="B103" s="22">
        <v>176</v>
      </c>
      <c r="C103" s="18">
        <v>112</v>
      </c>
      <c r="D103" s="26">
        <v>2.6</v>
      </c>
      <c r="F103" s="18">
        <v>194</v>
      </c>
    </row>
    <row r="104" spans="1:6">
      <c r="A104" s="18" t="s">
        <v>292</v>
      </c>
      <c r="B104" s="22">
        <v>279</v>
      </c>
      <c r="C104" s="18">
        <v>130</v>
      </c>
      <c r="D104" s="26">
        <v>4.0999999999999996</v>
      </c>
      <c r="F104" s="18">
        <v>305</v>
      </c>
    </row>
    <row r="105" spans="1:6">
      <c r="A105" s="18" t="s">
        <v>438</v>
      </c>
      <c r="B105" s="22">
        <v>1496</v>
      </c>
      <c r="C105" s="18">
        <v>247</v>
      </c>
      <c r="D105" s="26">
        <v>22</v>
      </c>
      <c r="F105" s="52">
        <v>1369</v>
      </c>
    </row>
    <row r="106" spans="1:6">
      <c r="A106" s="18" t="s">
        <v>439</v>
      </c>
      <c r="B106" s="22">
        <v>3269</v>
      </c>
      <c r="C106" s="18">
        <v>533</v>
      </c>
      <c r="D106" s="26">
        <v>48.1</v>
      </c>
      <c r="F106" s="52">
        <v>3402</v>
      </c>
    </row>
    <row r="107" spans="1:6">
      <c r="A107" s="18" t="s">
        <v>440</v>
      </c>
      <c r="B107" s="22">
        <v>1260</v>
      </c>
      <c r="C107" s="18">
        <v>264</v>
      </c>
      <c r="D107" s="26">
        <v>18.5</v>
      </c>
      <c r="F107" s="52">
        <v>1421</v>
      </c>
    </row>
    <row r="108" spans="1:6">
      <c r="A108" s="18" t="s">
        <v>441</v>
      </c>
      <c r="B108" s="22">
        <v>193</v>
      </c>
      <c r="C108" s="18">
        <v>125</v>
      </c>
      <c r="D108" s="26">
        <v>2.8</v>
      </c>
      <c r="F108" s="18">
        <v>317</v>
      </c>
    </row>
    <row r="109" spans="1:6">
      <c r="A109" s="18" t="s">
        <v>442</v>
      </c>
      <c r="B109" s="22">
        <v>376100</v>
      </c>
      <c r="C109" s="18">
        <v>16171</v>
      </c>
      <c r="D109" s="26" t="s">
        <v>2</v>
      </c>
      <c r="F109" s="52">
        <v>397700</v>
      </c>
    </row>
    <row r="110" spans="1:6">
      <c r="A110" s="18" t="s">
        <v>443</v>
      </c>
      <c r="B110" s="22"/>
    </row>
    <row r="111" spans="1:6">
      <c r="A111" s="18" t="s">
        <v>435</v>
      </c>
      <c r="B111" s="22">
        <v>6800</v>
      </c>
      <c r="C111" s="18">
        <v>447</v>
      </c>
      <c r="D111" s="27">
        <v>6800</v>
      </c>
      <c r="F111" s="52">
        <v>7110</v>
      </c>
    </row>
    <row r="112" spans="1:6">
      <c r="A112" s="18" t="s">
        <v>444</v>
      </c>
      <c r="B112" s="22">
        <v>4590</v>
      </c>
      <c r="C112" s="18">
        <v>322</v>
      </c>
      <c r="D112" s="26">
        <v>67.5</v>
      </c>
      <c r="F112" s="52">
        <v>4773</v>
      </c>
    </row>
    <row r="113" spans="1:6">
      <c r="A113" s="18" t="s">
        <v>445</v>
      </c>
      <c r="B113" s="22">
        <v>2210</v>
      </c>
      <c r="C113" s="18">
        <v>463</v>
      </c>
      <c r="D113" s="26">
        <v>32.5</v>
      </c>
      <c r="F113" s="52">
        <v>2337</v>
      </c>
    </row>
    <row r="114" spans="1:6">
      <c r="A114" s="18" t="s">
        <v>446</v>
      </c>
      <c r="B114" s="22"/>
    </row>
    <row r="115" spans="1:6">
      <c r="A115" s="18" t="s">
        <v>447</v>
      </c>
      <c r="B115" s="22">
        <v>4590</v>
      </c>
      <c r="C115" s="18">
        <v>322</v>
      </c>
      <c r="D115" s="27">
        <v>4590</v>
      </c>
      <c r="F115" s="52">
        <v>4773</v>
      </c>
    </row>
    <row r="116" spans="1:6">
      <c r="A116" s="18" t="s">
        <v>448</v>
      </c>
      <c r="B116" s="22">
        <v>17</v>
      </c>
      <c r="C116" s="18">
        <v>28</v>
      </c>
      <c r="D116" s="26">
        <v>0.4</v>
      </c>
      <c r="F116" s="18">
        <v>20</v>
      </c>
    </row>
    <row r="117" spans="1:6">
      <c r="A117" s="18" t="s">
        <v>449</v>
      </c>
      <c r="B117" s="22">
        <v>236</v>
      </c>
      <c r="C117" s="18">
        <v>108</v>
      </c>
      <c r="D117" s="26">
        <v>5.0999999999999996</v>
      </c>
      <c r="F117" s="18">
        <v>245</v>
      </c>
    </row>
    <row r="118" spans="1:6">
      <c r="A118" s="18" t="s">
        <v>450</v>
      </c>
      <c r="B118" s="22">
        <v>688</v>
      </c>
      <c r="C118" s="18">
        <v>215</v>
      </c>
      <c r="D118" s="26">
        <v>15</v>
      </c>
      <c r="F118" s="18">
        <v>672</v>
      </c>
    </row>
    <row r="119" spans="1:6">
      <c r="A119" s="18" t="s">
        <v>451</v>
      </c>
      <c r="B119" s="22">
        <v>786</v>
      </c>
      <c r="C119" s="18">
        <v>190</v>
      </c>
      <c r="D119" s="26">
        <v>17.100000000000001</v>
      </c>
      <c r="F119" s="18">
        <v>616</v>
      </c>
    </row>
    <row r="120" spans="1:6">
      <c r="A120" s="18" t="s">
        <v>452</v>
      </c>
      <c r="B120" s="22">
        <v>1106</v>
      </c>
      <c r="C120" s="18">
        <v>262</v>
      </c>
      <c r="D120" s="26">
        <v>24.1</v>
      </c>
      <c r="F120" s="52">
        <v>1048</v>
      </c>
    </row>
    <row r="121" spans="1:6">
      <c r="A121" s="18" t="s">
        <v>453</v>
      </c>
      <c r="B121" s="22">
        <v>845</v>
      </c>
      <c r="C121" s="18">
        <v>200</v>
      </c>
      <c r="D121" s="26">
        <v>18.399999999999999</v>
      </c>
      <c r="F121" s="52">
        <v>1037</v>
      </c>
    </row>
    <row r="122" spans="1:6">
      <c r="A122" s="18" t="s">
        <v>454</v>
      </c>
      <c r="B122" s="22">
        <v>912</v>
      </c>
      <c r="C122" s="18">
        <v>273</v>
      </c>
      <c r="D122" s="26">
        <v>19.899999999999999</v>
      </c>
      <c r="F122" s="52">
        <v>1135</v>
      </c>
    </row>
    <row r="123" spans="1:6">
      <c r="A123" s="18" t="s">
        <v>442</v>
      </c>
      <c r="B123" s="22">
        <v>2257</v>
      </c>
      <c r="C123" s="18">
        <v>126</v>
      </c>
      <c r="D123" s="26" t="s">
        <v>2</v>
      </c>
      <c r="F123" s="52">
        <v>2398</v>
      </c>
    </row>
    <row r="124" spans="1:6">
      <c r="A124" s="18" t="s">
        <v>455</v>
      </c>
      <c r="B124" s="22">
        <v>2210</v>
      </c>
      <c r="C124" s="18">
        <v>463</v>
      </c>
      <c r="D124" s="27">
        <v>2210</v>
      </c>
      <c r="F124" s="52">
        <v>2337</v>
      </c>
    </row>
    <row r="125" spans="1:6">
      <c r="A125" s="18" t="s">
        <v>456</v>
      </c>
      <c r="B125" s="22">
        <v>22</v>
      </c>
      <c r="C125" s="18">
        <v>25</v>
      </c>
      <c r="D125" s="26">
        <v>1</v>
      </c>
      <c r="F125" s="18">
        <v>20</v>
      </c>
    </row>
    <row r="126" spans="1:6">
      <c r="A126" s="18" t="s">
        <v>457</v>
      </c>
      <c r="B126" s="22">
        <v>264</v>
      </c>
      <c r="C126" s="18">
        <v>131</v>
      </c>
      <c r="D126" s="26">
        <v>11.9</v>
      </c>
      <c r="F126" s="18">
        <v>117</v>
      </c>
    </row>
    <row r="127" spans="1:6">
      <c r="A127" s="18" t="s">
        <v>458</v>
      </c>
      <c r="B127" s="22">
        <v>743</v>
      </c>
      <c r="C127" s="18">
        <v>411</v>
      </c>
      <c r="D127" s="26">
        <v>33.6</v>
      </c>
      <c r="F127" s="18">
        <v>784</v>
      </c>
    </row>
    <row r="128" spans="1:6">
      <c r="A128" s="18" t="s">
        <v>459</v>
      </c>
      <c r="B128" s="22">
        <v>513</v>
      </c>
      <c r="C128" s="18">
        <v>146</v>
      </c>
      <c r="D128" s="26">
        <v>23.2</v>
      </c>
      <c r="F128" s="18">
        <v>543</v>
      </c>
    </row>
    <row r="129" spans="1:6">
      <c r="A129" s="18" t="s">
        <v>460</v>
      </c>
      <c r="B129" s="22">
        <v>223</v>
      </c>
      <c r="C129" s="18">
        <v>100</v>
      </c>
      <c r="D129" s="26">
        <v>10.1</v>
      </c>
      <c r="F129" s="18">
        <v>249</v>
      </c>
    </row>
    <row r="130" spans="1:6">
      <c r="A130" s="18" t="s">
        <v>461</v>
      </c>
      <c r="B130" s="22">
        <v>445</v>
      </c>
      <c r="C130" s="18">
        <v>158</v>
      </c>
      <c r="D130" s="26">
        <v>20.100000000000001</v>
      </c>
      <c r="F130" s="18">
        <v>624</v>
      </c>
    </row>
    <row r="131" spans="1:6">
      <c r="A131" s="18" t="s">
        <v>442</v>
      </c>
      <c r="B131" s="22">
        <v>643</v>
      </c>
      <c r="C131" s="18">
        <v>119</v>
      </c>
      <c r="D131" s="26" t="s">
        <v>2</v>
      </c>
      <c r="F131" s="18">
        <v>688</v>
      </c>
    </row>
    <row r="132" spans="1:6">
      <c r="A132" s="18" t="s">
        <v>462</v>
      </c>
      <c r="B132" s="22"/>
    </row>
    <row r="133" spans="1:6">
      <c r="A133" s="18" t="s">
        <v>463</v>
      </c>
      <c r="B133" s="22">
        <v>4590</v>
      </c>
      <c r="C133" s="18">
        <v>322</v>
      </c>
      <c r="D133" s="27">
        <v>4590</v>
      </c>
      <c r="F133" s="52">
        <v>4773</v>
      </c>
    </row>
    <row r="134" spans="1:6">
      <c r="A134" s="18" t="s">
        <v>464</v>
      </c>
      <c r="B134" s="22">
        <v>2493</v>
      </c>
      <c r="C134" s="18">
        <v>310</v>
      </c>
      <c r="D134" s="26">
        <v>54.3</v>
      </c>
      <c r="F134" s="52">
        <v>2463</v>
      </c>
    </row>
    <row r="135" spans="1:6">
      <c r="A135" s="18" t="s">
        <v>465</v>
      </c>
      <c r="B135" s="22">
        <v>586</v>
      </c>
      <c r="C135" s="18">
        <v>146</v>
      </c>
      <c r="D135" s="26">
        <v>12.8</v>
      </c>
      <c r="F135" s="18">
        <v>784</v>
      </c>
    </row>
    <row r="136" spans="1:6">
      <c r="A136" s="18" t="s">
        <v>466</v>
      </c>
      <c r="B136" s="22">
        <v>541</v>
      </c>
      <c r="C136" s="18">
        <v>207</v>
      </c>
      <c r="D136" s="26">
        <v>11.8</v>
      </c>
      <c r="F136" s="18">
        <v>512</v>
      </c>
    </row>
    <row r="137" spans="1:6">
      <c r="A137" s="18" t="s">
        <v>467</v>
      </c>
      <c r="B137" s="22">
        <v>295</v>
      </c>
      <c r="C137" s="18">
        <v>134</v>
      </c>
      <c r="D137" s="26">
        <v>6.4</v>
      </c>
      <c r="F137" s="18">
        <v>337</v>
      </c>
    </row>
    <row r="138" spans="1:6">
      <c r="A138" s="18" t="s">
        <v>468</v>
      </c>
      <c r="B138" s="22">
        <v>675</v>
      </c>
      <c r="C138" s="18">
        <v>182</v>
      </c>
      <c r="D138" s="26">
        <v>14.7</v>
      </c>
      <c r="F138" s="18">
        <v>677</v>
      </c>
    </row>
    <row r="139" spans="1:6">
      <c r="A139" s="18" t="s">
        <v>469</v>
      </c>
      <c r="B139" s="22">
        <v>0</v>
      </c>
      <c r="C139" s="18">
        <v>20</v>
      </c>
      <c r="D139" s="26" t="s">
        <v>2</v>
      </c>
      <c r="F139" s="18">
        <v>0</v>
      </c>
    </row>
    <row r="140" spans="1:6">
      <c r="A140" s="18" t="s">
        <v>470</v>
      </c>
      <c r="B140" s="22">
        <v>2210</v>
      </c>
      <c r="C140" s="18">
        <v>463</v>
      </c>
      <c r="D140" s="27">
        <v>2210</v>
      </c>
      <c r="F140" s="52">
        <v>2337</v>
      </c>
    </row>
    <row r="141" spans="1:6">
      <c r="A141" s="18" t="s">
        <v>471</v>
      </c>
      <c r="B141" s="22">
        <v>700</v>
      </c>
      <c r="C141" s="18">
        <v>170</v>
      </c>
      <c r="D141" s="26">
        <v>31.7</v>
      </c>
      <c r="F141" s="18">
        <v>759</v>
      </c>
    </row>
    <row r="142" spans="1:6">
      <c r="A142" s="18" t="s">
        <v>472</v>
      </c>
      <c r="B142" s="22">
        <v>859</v>
      </c>
      <c r="C142" s="18">
        <v>417</v>
      </c>
      <c r="D142" s="26">
        <v>38.9</v>
      </c>
      <c r="F142" s="18">
        <v>801</v>
      </c>
    </row>
    <row r="143" spans="1:6">
      <c r="A143" s="18" t="s">
        <v>473</v>
      </c>
      <c r="B143" s="22">
        <v>194</v>
      </c>
      <c r="C143" s="18">
        <v>104</v>
      </c>
      <c r="D143" s="26">
        <v>8.8000000000000007</v>
      </c>
      <c r="F143" s="18">
        <v>165</v>
      </c>
    </row>
    <row r="144" spans="1:6">
      <c r="A144" s="18" t="s">
        <v>465</v>
      </c>
      <c r="B144" s="22">
        <v>70</v>
      </c>
      <c r="C144" s="18">
        <v>36</v>
      </c>
      <c r="D144" s="26">
        <v>3.2</v>
      </c>
      <c r="F144" s="18">
        <v>142</v>
      </c>
    </row>
    <row r="145" spans="1:6">
      <c r="A145" s="18" t="s">
        <v>466</v>
      </c>
      <c r="B145" s="22">
        <v>85</v>
      </c>
      <c r="C145" s="18">
        <v>79</v>
      </c>
      <c r="D145" s="26">
        <v>3.8</v>
      </c>
      <c r="F145" s="18">
        <v>129</v>
      </c>
    </row>
    <row r="146" spans="1:6">
      <c r="A146" s="18" t="s">
        <v>467</v>
      </c>
      <c r="B146" s="22">
        <v>58</v>
      </c>
      <c r="C146" s="18">
        <v>58</v>
      </c>
      <c r="D146" s="26">
        <v>2.6</v>
      </c>
      <c r="F146" s="18">
        <v>82</v>
      </c>
    </row>
    <row r="147" spans="1:6">
      <c r="A147" s="18" t="s">
        <v>468</v>
      </c>
      <c r="B147" s="22">
        <v>244</v>
      </c>
      <c r="C147" s="18">
        <v>99</v>
      </c>
      <c r="D147" s="26">
        <v>11</v>
      </c>
      <c r="F147" s="18">
        <v>259</v>
      </c>
    </row>
    <row r="148" spans="1:6">
      <c r="A148" s="18" t="s">
        <v>469</v>
      </c>
      <c r="B148" s="22">
        <v>0</v>
      </c>
      <c r="C148" s="18">
        <v>20</v>
      </c>
      <c r="D148" s="26" t="s">
        <v>2</v>
      </c>
      <c r="F148" s="18">
        <v>0</v>
      </c>
    </row>
    <row r="149" spans="1:6">
      <c r="A149" s="18" t="s">
        <v>474</v>
      </c>
      <c r="B149" s="22"/>
    </row>
    <row r="150" spans="1:6">
      <c r="A150" s="18" t="s">
        <v>475</v>
      </c>
      <c r="B150" s="22">
        <v>1594</v>
      </c>
      <c r="C150" s="18">
        <v>379</v>
      </c>
      <c r="D150" s="27">
        <v>1594</v>
      </c>
      <c r="F150" s="52">
        <v>1732</v>
      </c>
    </row>
    <row r="151" spans="1:6">
      <c r="A151" s="18" t="s">
        <v>448</v>
      </c>
      <c r="B151" s="22">
        <v>103</v>
      </c>
      <c r="C151" s="18">
        <v>88</v>
      </c>
      <c r="D151" s="26">
        <v>6.5</v>
      </c>
      <c r="F151" s="18">
        <v>108</v>
      </c>
    </row>
    <row r="152" spans="1:6">
      <c r="A152" s="18" t="s">
        <v>449</v>
      </c>
      <c r="B152" s="22">
        <v>270</v>
      </c>
      <c r="C152" s="18">
        <v>126</v>
      </c>
      <c r="D152" s="26">
        <v>16.899999999999999</v>
      </c>
      <c r="F152" s="18">
        <v>221</v>
      </c>
    </row>
    <row r="153" spans="1:6">
      <c r="A153" s="18" t="s">
        <v>450</v>
      </c>
      <c r="B153" s="22">
        <v>573</v>
      </c>
      <c r="C153" s="18">
        <v>218</v>
      </c>
      <c r="D153" s="26">
        <v>35.9</v>
      </c>
      <c r="F153" s="18">
        <v>365</v>
      </c>
    </row>
    <row r="154" spans="1:6">
      <c r="A154" s="18" t="s">
        <v>451</v>
      </c>
      <c r="B154" s="22">
        <v>398</v>
      </c>
      <c r="C154" s="18">
        <v>197</v>
      </c>
      <c r="D154" s="26">
        <v>25</v>
      </c>
      <c r="F154" s="18">
        <v>622</v>
      </c>
    </row>
    <row r="155" spans="1:6">
      <c r="A155" s="18" t="s">
        <v>452</v>
      </c>
      <c r="B155" s="22">
        <v>37</v>
      </c>
      <c r="C155" s="18">
        <v>29</v>
      </c>
      <c r="D155" s="26">
        <v>2.2999999999999998</v>
      </c>
      <c r="F155" s="18">
        <v>148</v>
      </c>
    </row>
    <row r="156" spans="1:6">
      <c r="A156" s="18" t="s">
        <v>453</v>
      </c>
      <c r="B156" s="22">
        <v>0</v>
      </c>
      <c r="C156" s="18">
        <v>20</v>
      </c>
      <c r="D156" s="26">
        <v>0</v>
      </c>
      <c r="F156" s="18">
        <v>18</v>
      </c>
    </row>
    <row r="157" spans="1:6">
      <c r="A157" s="18" t="s">
        <v>454</v>
      </c>
      <c r="B157" s="22">
        <v>213</v>
      </c>
      <c r="C157" s="18">
        <v>255</v>
      </c>
      <c r="D157" s="26">
        <v>13.4</v>
      </c>
      <c r="F157" s="18">
        <v>250</v>
      </c>
    </row>
    <row r="158" spans="1:6">
      <c r="A158" s="18" t="s">
        <v>442</v>
      </c>
      <c r="B158" s="22">
        <v>1399</v>
      </c>
      <c r="C158" s="18">
        <v>135</v>
      </c>
      <c r="D158" s="26" t="s">
        <v>2</v>
      </c>
      <c r="F158" s="52">
        <v>1638</v>
      </c>
    </row>
    <row r="159" spans="1:6">
      <c r="A159" s="18" t="s">
        <v>476</v>
      </c>
      <c r="B159" s="22">
        <v>68</v>
      </c>
      <c r="C159" s="18">
        <v>48</v>
      </c>
      <c r="D159" s="26" t="s">
        <v>2</v>
      </c>
      <c r="F159" s="18">
        <v>71</v>
      </c>
    </row>
    <row r="160" spans="1:6">
      <c r="A160" s="18" t="s">
        <v>477</v>
      </c>
    </row>
    <row r="161" spans="1:6">
      <c r="A161" s="18" t="s">
        <v>478</v>
      </c>
      <c r="B161" s="22">
        <v>1594</v>
      </c>
      <c r="C161" s="22">
        <v>379</v>
      </c>
      <c r="D161" s="27">
        <v>1594</v>
      </c>
      <c r="F161" s="52">
        <v>1732</v>
      </c>
    </row>
    <row r="162" spans="1:6">
      <c r="A162" s="18" t="s">
        <v>479</v>
      </c>
      <c r="B162" s="18">
        <v>330</v>
      </c>
      <c r="C162" s="18">
        <v>203</v>
      </c>
      <c r="D162" s="26">
        <v>20.7</v>
      </c>
      <c r="F162" s="18">
        <v>316</v>
      </c>
    </row>
    <row r="163" spans="1:6">
      <c r="A163" s="18" t="s">
        <v>473</v>
      </c>
      <c r="B163" s="18">
        <v>65</v>
      </c>
      <c r="C163" s="18">
        <v>53</v>
      </c>
      <c r="D163" s="26">
        <v>4.0999999999999996</v>
      </c>
      <c r="F163" s="18">
        <v>89</v>
      </c>
    </row>
    <row r="164" spans="1:6">
      <c r="A164" s="18" t="s">
        <v>465</v>
      </c>
      <c r="B164" s="18">
        <v>252</v>
      </c>
      <c r="C164" s="18">
        <v>114</v>
      </c>
      <c r="D164" s="26">
        <v>15.8</v>
      </c>
      <c r="F164" s="18">
        <v>255</v>
      </c>
    </row>
    <row r="165" spans="1:6">
      <c r="A165" s="18" t="s">
        <v>466</v>
      </c>
      <c r="B165" s="18">
        <v>273</v>
      </c>
      <c r="C165" s="18">
        <v>154</v>
      </c>
      <c r="D165" s="26">
        <v>17.100000000000001</v>
      </c>
      <c r="F165" s="18">
        <v>225</v>
      </c>
    </row>
    <row r="166" spans="1:6">
      <c r="A166" s="18" t="s">
        <v>467</v>
      </c>
      <c r="B166" s="18">
        <v>52</v>
      </c>
      <c r="C166" s="18">
        <v>48</v>
      </c>
      <c r="D166" s="26">
        <v>3.3</v>
      </c>
      <c r="F166" s="18">
        <v>139</v>
      </c>
    </row>
    <row r="167" spans="1:6">
      <c r="A167" s="18" t="s">
        <v>468</v>
      </c>
      <c r="B167" s="18">
        <v>622</v>
      </c>
      <c r="C167" s="18">
        <v>342</v>
      </c>
      <c r="D167" s="26">
        <v>39</v>
      </c>
      <c r="F167" s="18">
        <v>708</v>
      </c>
    </row>
    <row r="168" spans="1:6">
      <c r="A168" s="18" t="s">
        <v>469</v>
      </c>
      <c r="B168" s="18">
        <v>68</v>
      </c>
      <c r="C168" s="18">
        <v>48</v>
      </c>
      <c r="D168" s="26" t="s">
        <v>2</v>
      </c>
      <c r="F168" s="18">
        <v>71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E360A8-76F5-B24D-92B3-82AC17F00E65}">
  <dimension ref="A1:D123"/>
  <sheetViews>
    <sheetView topLeftCell="A39" workbookViewId="0">
      <selection activeCell="F56" sqref="F56"/>
    </sheetView>
  </sheetViews>
  <sheetFormatPr baseColWidth="10" defaultRowHeight="16"/>
  <cols>
    <col min="1" max="1" width="46" customWidth="1"/>
    <col min="2" max="2" width="17.1640625" customWidth="1"/>
  </cols>
  <sheetData>
    <row r="1" spans="1:4">
      <c r="A1" t="s">
        <v>1397</v>
      </c>
    </row>
    <row r="4" spans="1:4" ht="22">
      <c r="A4" s="7" t="s">
        <v>541</v>
      </c>
    </row>
    <row r="5" spans="1:4">
      <c r="A5" t="s">
        <v>534</v>
      </c>
      <c r="D5" s="55">
        <v>2021</v>
      </c>
    </row>
    <row r="6" spans="1:4">
      <c r="A6" t="s">
        <v>535</v>
      </c>
      <c r="B6">
        <v>47.9</v>
      </c>
      <c r="D6">
        <v>47.8</v>
      </c>
    </row>
    <row r="7" spans="1:4">
      <c r="A7" t="s">
        <v>536</v>
      </c>
      <c r="B7">
        <v>47.9</v>
      </c>
      <c r="D7">
        <v>47.8</v>
      </c>
    </row>
    <row r="8" spans="1:4">
      <c r="A8" t="s">
        <v>537</v>
      </c>
      <c r="B8">
        <v>43.4</v>
      </c>
      <c r="D8">
        <v>47.8</v>
      </c>
    </row>
    <row r="9" spans="1:4">
      <c r="A9" t="s">
        <v>538</v>
      </c>
      <c r="B9">
        <v>38.5</v>
      </c>
      <c r="D9">
        <v>48.5</v>
      </c>
    </row>
    <row r="10" spans="1:4">
      <c r="A10" t="s">
        <v>539</v>
      </c>
      <c r="B10">
        <v>66.099999999999994</v>
      </c>
      <c r="D10">
        <v>41.8</v>
      </c>
    </row>
    <row r="11" spans="1:4">
      <c r="A11" t="s">
        <v>540</v>
      </c>
      <c r="B11" t="s">
        <v>130</v>
      </c>
    </row>
    <row r="15" spans="1:4" ht="22">
      <c r="A15" s="7" t="s">
        <v>542</v>
      </c>
    </row>
    <row r="16" spans="1:4">
      <c r="A16" s="8" t="s">
        <v>543</v>
      </c>
    </row>
    <row r="17" spans="1:4">
      <c r="D17" s="55">
        <v>2021</v>
      </c>
    </row>
    <row r="18" spans="1:4">
      <c r="A18" t="s">
        <v>483</v>
      </c>
      <c r="B18" s="1">
        <v>20404</v>
      </c>
      <c r="D18" s="54">
        <v>21724</v>
      </c>
    </row>
    <row r="19" spans="1:4">
      <c r="A19" t="s">
        <v>544</v>
      </c>
      <c r="B19" s="1">
        <v>9786</v>
      </c>
      <c r="D19" s="54">
        <v>10518</v>
      </c>
    </row>
    <row r="20" spans="1:4">
      <c r="A20" t="s">
        <v>545</v>
      </c>
      <c r="B20" s="1">
        <v>10618</v>
      </c>
      <c r="D20" s="54">
        <v>11206</v>
      </c>
    </row>
    <row r="21" spans="1:4">
      <c r="A21" t="s">
        <v>546</v>
      </c>
      <c r="B21" s="1">
        <v>18352</v>
      </c>
      <c r="D21" s="54">
        <v>19853</v>
      </c>
    </row>
    <row r="22" spans="1:4">
      <c r="A22" t="s">
        <v>3</v>
      </c>
      <c r="B22" s="1">
        <v>8813</v>
      </c>
      <c r="D22" s="54">
        <v>9677</v>
      </c>
    </row>
    <row r="23" spans="1:4">
      <c r="A23" t="s">
        <v>4</v>
      </c>
      <c r="B23" s="1">
        <v>9539</v>
      </c>
      <c r="D23" s="54">
        <v>10176</v>
      </c>
    </row>
    <row r="24" spans="1:4">
      <c r="A24" t="s">
        <v>547</v>
      </c>
      <c r="B24" s="1">
        <v>1039</v>
      </c>
      <c r="D24" s="54">
        <v>941</v>
      </c>
    </row>
    <row r="25" spans="1:4">
      <c r="A25" t="s">
        <v>3</v>
      </c>
      <c r="B25" s="1">
        <v>449</v>
      </c>
      <c r="D25" s="54">
        <v>427</v>
      </c>
    </row>
    <row r="26" spans="1:4">
      <c r="A26" t="s">
        <v>4</v>
      </c>
      <c r="B26" s="1">
        <v>590</v>
      </c>
      <c r="D26" s="54">
        <v>514</v>
      </c>
    </row>
    <row r="27" spans="1:4">
      <c r="A27" t="s">
        <v>548</v>
      </c>
      <c r="B27" s="1">
        <v>364</v>
      </c>
      <c r="D27" s="54">
        <v>463</v>
      </c>
    </row>
    <row r="28" spans="1:4">
      <c r="A28" t="s">
        <v>3</v>
      </c>
      <c r="B28" s="1">
        <v>184</v>
      </c>
      <c r="D28" s="54">
        <v>181</v>
      </c>
    </row>
    <row r="29" spans="1:4">
      <c r="A29" t="s">
        <v>4</v>
      </c>
      <c r="B29" s="1">
        <v>180</v>
      </c>
      <c r="D29" s="54">
        <v>282</v>
      </c>
    </row>
    <row r="30" spans="1:4">
      <c r="A30" t="s">
        <v>549</v>
      </c>
      <c r="B30" s="1">
        <v>604</v>
      </c>
      <c r="D30" s="54">
        <v>418</v>
      </c>
    </row>
    <row r="31" spans="1:4">
      <c r="A31" t="s">
        <v>3</v>
      </c>
      <c r="B31" s="1">
        <v>340</v>
      </c>
      <c r="D31" s="54">
        <v>233</v>
      </c>
    </row>
    <row r="32" spans="1:4">
      <c r="A32" t="s">
        <v>4</v>
      </c>
      <c r="B32" s="1">
        <v>264</v>
      </c>
      <c r="D32" s="54">
        <v>185</v>
      </c>
    </row>
    <row r="33" spans="1:4">
      <c r="A33" t="s">
        <v>550</v>
      </c>
      <c r="B33" s="1">
        <v>45</v>
      </c>
      <c r="D33" s="54">
        <v>49</v>
      </c>
    </row>
    <row r="34" spans="1:4">
      <c r="A34" t="s">
        <v>3</v>
      </c>
      <c r="B34" s="1">
        <v>0</v>
      </c>
      <c r="D34" s="54">
        <v>0</v>
      </c>
    </row>
    <row r="35" spans="1:4">
      <c r="A35" t="s">
        <v>4</v>
      </c>
      <c r="B35" s="1">
        <v>45</v>
      </c>
      <c r="D35" s="54">
        <v>49</v>
      </c>
    </row>
    <row r="37" spans="1:4" ht="22">
      <c r="A37" s="7" t="s">
        <v>555</v>
      </c>
    </row>
    <row r="38" spans="1:4">
      <c r="A38" s="8" t="s">
        <v>556</v>
      </c>
    </row>
    <row r="39" spans="1:4">
      <c r="A39" s="8"/>
    </row>
    <row r="40" spans="1:4">
      <c r="A40" t="s">
        <v>483</v>
      </c>
      <c r="B40" s="1">
        <v>20059</v>
      </c>
      <c r="D40" s="54">
        <v>21406</v>
      </c>
    </row>
    <row r="41" spans="1:4">
      <c r="A41" t="s">
        <v>551</v>
      </c>
      <c r="B41" s="1">
        <v>17382</v>
      </c>
      <c r="C41" s="5">
        <f>B41/B40</f>
        <v>0.86654369609651527</v>
      </c>
      <c r="D41" s="54">
        <v>18517</v>
      </c>
    </row>
    <row r="42" spans="1:4">
      <c r="A42" t="s">
        <v>552</v>
      </c>
      <c r="B42" s="1">
        <v>2677</v>
      </c>
      <c r="C42" s="5">
        <f>B42/B40</f>
        <v>0.13345630390348473</v>
      </c>
      <c r="D42" s="54">
        <v>2889</v>
      </c>
    </row>
    <row r="43" spans="1:4">
      <c r="A43" t="s">
        <v>546</v>
      </c>
      <c r="B43" s="1">
        <v>18140</v>
      </c>
      <c r="C43" s="5">
        <f>B43/B40</f>
        <v>0.9043322199511441</v>
      </c>
      <c r="D43" s="54">
        <v>19651</v>
      </c>
    </row>
    <row r="44" spans="1:4">
      <c r="A44" t="s">
        <v>553</v>
      </c>
      <c r="B44" s="1">
        <v>16050</v>
      </c>
      <c r="C44" s="5">
        <f>B44/B41</f>
        <v>0.92336900241629272</v>
      </c>
      <c r="D44" s="54">
        <v>17198</v>
      </c>
    </row>
    <row r="45" spans="1:4">
      <c r="A45" t="s">
        <v>554</v>
      </c>
      <c r="B45" s="1">
        <v>2090</v>
      </c>
      <c r="C45" s="5">
        <f>B45/B42</f>
        <v>0.78072469181920057</v>
      </c>
      <c r="D45" s="54">
        <v>2453</v>
      </c>
    </row>
    <row r="46" spans="1:4">
      <c r="A46" t="s">
        <v>547</v>
      </c>
      <c r="B46" s="1">
        <v>977</v>
      </c>
      <c r="C46" s="5">
        <f>B46/B40</f>
        <v>4.8706316366718183E-2</v>
      </c>
      <c r="D46" s="54">
        <v>890</v>
      </c>
    </row>
    <row r="47" spans="1:4">
      <c r="A47" t="s">
        <v>553</v>
      </c>
      <c r="B47" s="1">
        <v>570</v>
      </c>
      <c r="C47" s="5">
        <f>B47/B41</f>
        <v>3.2792544011045907E-2</v>
      </c>
      <c r="D47" s="54">
        <v>608</v>
      </c>
    </row>
    <row r="48" spans="1:4">
      <c r="A48" t="s">
        <v>554</v>
      </c>
      <c r="B48" s="1">
        <v>407</v>
      </c>
      <c r="C48" s="5">
        <f>B48/B42</f>
        <v>0.15203586103847591</v>
      </c>
      <c r="D48" s="54">
        <v>282</v>
      </c>
    </row>
    <row r="49" spans="1:4">
      <c r="A49" t="s">
        <v>548</v>
      </c>
      <c r="B49" s="1">
        <v>306</v>
      </c>
      <c r="C49" s="5">
        <f>B49/B40</f>
        <v>1.5254997756617978E-2</v>
      </c>
      <c r="D49" s="54">
        <v>411</v>
      </c>
    </row>
    <row r="50" spans="1:4">
      <c r="A50" t="s">
        <v>553</v>
      </c>
      <c r="B50" s="1">
        <v>253</v>
      </c>
      <c r="C50" s="5">
        <f>B50/B41</f>
        <v>1.4555287078587043E-2</v>
      </c>
      <c r="D50" s="54">
        <v>341</v>
      </c>
    </row>
    <row r="51" spans="1:4">
      <c r="A51" t="s">
        <v>554</v>
      </c>
      <c r="B51" s="1">
        <v>53</v>
      </c>
      <c r="C51" s="5">
        <f>B51/B42</f>
        <v>1.979828165857303E-2</v>
      </c>
      <c r="D51" s="54">
        <v>70</v>
      </c>
    </row>
    <row r="52" spans="1:4">
      <c r="A52" t="s">
        <v>549</v>
      </c>
      <c r="B52" s="1">
        <v>591</v>
      </c>
      <c r="C52" s="5">
        <f>B52/B40</f>
        <v>2.9463083902487662E-2</v>
      </c>
      <c r="D52" s="54">
        <v>405</v>
      </c>
    </row>
    <row r="53" spans="1:4">
      <c r="A53" t="s">
        <v>553</v>
      </c>
      <c r="B53" s="1">
        <v>464</v>
      </c>
      <c r="C53" s="5">
        <f>B53/B41</f>
        <v>2.6694281440570705E-2</v>
      </c>
      <c r="D53" s="54">
        <v>321</v>
      </c>
    </row>
    <row r="54" spans="1:4">
      <c r="A54" t="s">
        <v>554</v>
      </c>
      <c r="B54" s="1">
        <v>127</v>
      </c>
      <c r="C54" s="5">
        <f>B54/B42</f>
        <v>4.7441165483750464E-2</v>
      </c>
      <c r="D54" s="54">
        <v>84</v>
      </c>
    </row>
    <row r="55" spans="1:4">
      <c r="A55" t="s">
        <v>550</v>
      </c>
      <c r="B55" s="1">
        <v>45</v>
      </c>
      <c r="C55" s="5">
        <f>B55/B40</f>
        <v>2.2433820230320554E-3</v>
      </c>
      <c r="D55" s="54">
        <v>49</v>
      </c>
    </row>
    <row r="56" spans="1:4">
      <c r="A56" t="s">
        <v>553</v>
      </c>
      <c r="B56" s="1">
        <v>45</v>
      </c>
      <c r="C56" s="5">
        <f>B56/B41</f>
        <v>2.5888850535036242E-3</v>
      </c>
      <c r="D56" s="54">
        <v>49</v>
      </c>
    </row>
    <row r="57" spans="1:4">
      <c r="A57" t="s">
        <v>554</v>
      </c>
      <c r="B57" s="1">
        <v>0</v>
      </c>
      <c r="D57" s="54">
        <v>0</v>
      </c>
    </row>
    <row r="59" spans="1:4" ht="22">
      <c r="A59" s="7" t="s">
        <v>555</v>
      </c>
    </row>
    <row r="60" spans="1:4">
      <c r="A60" t="s">
        <v>483</v>
      </c>
      <c r="B60" s="1"/>
      <c r="D60" s="55">
        <v>2021</v>
      </c>
    </row>
    <row r="61" spans="1:4">
      <c r="A61" t="s">
        <v>546</v>
      </c>
      <c r="B61" s="1">
        <v>18140</v>
      </c>
      <c r="C61" s="5">
        <f>B61/B66</f>
        <v>0.9043322199511441</v>
      </c>
      <c r="D61" s="54">
        <v>18476</v>
      </c>
    </row>
    <row r="62" spans="1:4">
      <c r="A62" t="s">
        <v>547</v>
      </c>
      <c r="B62" s="1">
        <v>977</v>
      </c>
      <c r="C62" s="5">
        <f>B62/B66</f>
        <v>4.8706316366718183E-2</v>
      </c>
      <c r="D62">
        <v>783</v>
      </c>
    </row>
    <row r="63" spans="1:4">
      <c r="A63" t="s">
        <v>548</v>
      </c>
      <c r="B63" s="1">
        <v>306</v>
      </c>
      <c r="C63" s="5">
        <f>B63/B66</f>
        <v>1.5254997756617978E-2</v>
      </c>
      <c r="D63">
        <v>457</v>
      </c>
    </row>
    <row r="64" spans="1:4">
      <c r="A64" t="s">
        <v>549</v>
      </c>
      <c r="B64" s="1">
        <v>591</v>
      </c>
      <c r="C64" s="5">
        <f>B64/B66</f>
        <v>2.9463083902487662E-2</v>
      </c>
      <c r="D64">
        <v>418</v>
      </c>
    </row>
    <row r="65" spans="1:4">
      <c r="A65" t="s">
        <v>550</v>
      </c>
      <c r="B65" s="1">
        <v>45</v>
      </c>
      <c r="C65" s="5">
        <f>B65/B66</f>
        <v>2.2433820230320554E-3</v>
      </c>
      <c r="D65">
        <v>0</v>
      </c>
    </row>
    <row r="66" spans="1:4">
      <c r="B66" s="3">
        <f>SUM(B61:B65)</f>
        <v>20059</v>
      </c>
      <c r="C66" s="9">
        <f>SUM(C61:C65)</f>
        <v>1</v>
      </c>
      <c r="D66" s="54">
        <v>20134</v>
      </c>
    </row>
    <row r="67" spans="1:4">
      <c r="A67" t="s">
        <v>557</v>
      </c>
      <c r="B67" s="3"/>
    </row>
    <row r="68" spans="1:4">
      <c r="A68" t="s">
        <v>546</v>
      </c>
      <c r="B68" s="3">
        <f>B44</f>
        <v>16050</v>
      </c>
      <c r="C68" s="5">
        <f>B68/B73</f>
        <v>0.92336900241629272</v>
      </c>
    </row>
    <row r="69" spans="1:4">
      <c r="A69" t="s">
        <v>547</v>
      </c>
      <c r="B69" s="3">
        <f>B47</f>
        <v>570</v>
      </c>
      <c r="C69" s="5">
        <f>B69/B73</f>
        <v>3.2792544011045907E-2</v>
      </c>
    </row>
    <row r="70" spans="1:4">
      <c r="A70" t="s">
        <v>548</v>
      </c>
      <c r="B70" s="3">
        <f>B50</f>
        <v>253</v>
      </c>
      <c r="C70" s="5">
        <f>B70/B73</f>
        <v>1.4555287078587043E-2</v>
      </c>
    </row>
    <row r="71" spans="1:4">
      <c r="A71" t="s">
        <v>549</v>
      </c>
      <c r="B71" s="3">
        <f>B53</f>
        <v>464</v>
      </c>
      <c r="C71" s="5">
        <f>B71/B73</f>
        <v>2.6694281440570705E-2</v>
      </c>
    </row>
    <row r="72" spans="1:4">
      <c r="A72" t="s">
        <v>550</v>
      </c>
      <c r="B72" s="3">
        <f>B56</f>
        <v>45</v>
      </c>
      <c r="C72" s="5">
        <f>B72/B73</f>
        <v>2.5888850535036242E-3</v>
      </c>
    </row>
    <row r="73" spans="1:4">
      <c r="B73" s="3">
        <f>SUM(B68:B72)</f>
        <v>17382</v>
      </c>
      <c r="C73" s="9">
        <f>SUM(C68:C72)</f>
        <v>1</v>
      </c>
    </row>
    <row r="74" spans="1:4">
      <c r="A74" t="s">
        <v>558</v>
      </c>
    </row>
    <row r="75" spans="1:4">
      <c r="A75" t="s">
        <v>546</v>
      </c>
      <c r="B75" s="3">
        <f>B45</f>
        <v>2090</v>
      </c>
      <c r="C75" s="5">
        <f>B75/B80</f>
        <v>0.78072469181920057</v>
      </c>
    </row>
    <row r="76" spans="1:4">
      <c r="A76" t="s">
        <v>547</v>
      </c>
      <c r="B76" s="3">
        <f>B48</f>
        <v>407</v>
      </c>
      <c r="C76" s="5">
        <f>B76/B80</f>
        <v>0.15203586103847591</v>
      </c>
    </row>
    <row r="77" spans="1:4">
      <c r="A77" t="s">
        <v>548</v>
      </c>
      <c r="B77" s="3">
        <f>B51</f>
        <v>53</v>
      </c>
      <c r="C77" s="5">
        <f>B77/B80</f>
        <v>1.979828165857303E-2</v>
      </c>
    </row>
    <row r="78" spans="1:4">
      <c r="A78" t="s">
        <v>549</v>
      </c>
      <c r="B78" s="3">
        <f>B54</f>
        <v>127</v>
      </c>
      <c r="C78" s="5">
        <f>B78/B80</f>
        <v>4.7441165483750464E-2</v>
      </c>
    </row>
    <row r="79" spans="1:4">
      <c r="A79" t="s">
        <v>550</v>
      </c>
      <c r="B79" s="3">
        <f>B57</f>
        <v>0</v>
      </c>
      <c r="C79" s="5">
        <f>B79/B80</f>
        <v>0</v>
      </c>
    </row>
    <row r="80" spans="1:4">
      <c r="B80" s="3">
        <f>SUM(B75:B79)</f>
        <v>2677</v>
      </c>
      <c r="C80" s="5">
        <f>SUM(C75:C79)</f>
        <v>0.99999999999999989</v>
      </c>
    </row>
    <row r="84" spans="1:4">
      <c r="A84" t="s">
        <v>560</v>
      </c>
      <c r="B84" s="3">
        <f>B40-B61</f>
        <v>1919</v>
      </c>
      <c r="C84" s="5">
        <f>B84/B40</f>
        <v>9.5667780048855872E-2</v>
      </c>
    </row>
    <row r="85" spans="1:4">
      <c r="A85" t="s">
        <v>559</v>
      </c>
      <c r="B85">
        <v>205</v>
      </c>
      <c r="C85" s="6">
        <f>B85/B84</f>
        <v>0.1068264721208963</v>
      </c>
    </row>
    <row r="89" spans="1:4" ht="22">
      <c r="A89" s="7" t="s">
        <v>578</v>
      </c>
    </row>
    <row r="90" spans="1:4">
      <c r="A90" s="8" t="s">
        <v>543</v>
      </c>
    </row>
    <row r="92" spans="1:4">
      <c r="A92" t="s">
        <v>483</v>
      </c>
      <c r="B92" s="1">
        <v>20404</v>
      </c>
    </row>
    <row r="93" spans="1:4">
      <c r="A93" t="s">
        <v>561</v>
      </c>
      <c r="B93" s="1">
        <v>18352</v>
      </c>
      <c r="C93" s="5">
        <f>B93/B92</f>
        <v>0.89943148402274065</v>
      </c>
    </row>
    <row r="94" spans="1:4">
      <c r="A94" t="s">
        <v>562</v>
      </c>
      <c r="B94" s="1">
        <v>2007</v>
      </c>
      <c r="C94" s="5">
        <f>B94/B92</f>
        <v>9.8363066065477359E-2</v>
      </c>
    </row>
    <row r="95" spans="1:4">
      <c r="A95" t="s">
        <v>563</v>
      </c>
      <c r="B95" s="1">
        <v>109</v>
      </c>
      <c r="C95" s="5">
        <f>B95/B92</f>
        <v>5.3420897863164082E-3</v>
      </c>
      <c r="D95" s="5">
        <f>B95/B94</f>
        <v>5.4309915296462383E-2</v>
      </c>
    </row>
    <row r="96" spans="1:4">
      <c r="A96" t="s">
        <v>564</v>
      </c>
      <c r="B96" s="1">
        <v>109</v>
      </c>
    </row>
    <row r="97" spans="1:4">
      <c r="A97" t="s">
        <v>565</v>
      </c>
      <c r="B97" s="1">
        <v>0</v>
      </c>
    </row>
    <row r="98" spans="1:4">
      <c r="A98" t="s">
        <v>566</v>
      </c>
      <c r="B98" s="1">
        <v>1898</v>
      </c>
    </row>
    <row r="99" spans="1:4">
      <c r="A99" t="s">
        <v>564</v>
      </c>
      <c r="B99" s="1">
        <v>930</v>
      </c>
      <c r="C99" s="5">
        <f>B99/B94</f>
        <v>0.46337817638266071</v>
      </c>
      <c r="D99" s="5">
        <f>(B99-B95)/B94</f>
        <v>0.40906826108619831</v>
      </c>
    </row>
    <row r="100" spans="1:4">
      <c r="A100" t="s">
        <v>567</v>
      </c>
      <c r="B100" s="1">
        <v>968</v>
      </c>
      <c r="C100" s="5">
        <f>B100/B94</f>
        <v>0.48231190832087695</v>
      </c>
    </row>
    <row r="101" spans="1:4">
      <c r="A101" t="s">
        <v>568</v>
      </c>
      <c r="B101" s="1">
        <v>364</v>
      </c>
      <c r="C101" s="4">
        <f>B101/B94</f>
        <v>0.18136522172396613</v>
      </c>
    </row>
    <row r="102" spans="1:4">
      <c r="A102" t="s">
        <v>569</v>
      </c>
      <c r="B102" s="1">
        <v>604</v>
      </c>
    </row>
    <row r="103" spans="1:4">
      <c r="A103" t="s">
        <v>570</v>
      </c>
      <c r="B103" s="1">
        <v>393</v>
      </c>
    </row>
    <row r="104" spans="1:4">
      <c r="A104" t="s">
        <v>571</v>
      </c>
      <c r="B104" s="1">
        <v>15</v>
      </c>
    </row>
    <row r="105" spans="1:4">
      <c r="A105" t="s">
        <v>572</v>
      </c>
      <c r="B105" s="1">
        <v>128</v>
      </c>
    </row>
    <row r="106" spans="1:4">
      <c r="A106" t="s">
        <v>573</v>
      </c>
      <c r="B106" s="1">
        <v>68</v>
      </c>
    </row>
    <row r="107" spans="1:4">
      <c r="A107" t="s">
        <v>574</v>
      </c>
      <c r="B107" s="1">
        <v>45</v>
      </c>
    </row>
    <row r="108" spans="1:4">
      <c r="A108" t="s">
        <v>575</v>
      </c>
      <c r="B108" s="1">
        <v>0</v>
      </c>
    </row>
    <row r="109" spans="1:4">
      <c r="A109" t="s">
        <v>576</v>
      </c>
      <c r="B109" s="1">
        <v>0</v>
      </c>
    </row>
    <row r="110" spans="1:4">
      <c r="A110" t="s">
        <v>577</v>
      </c>
      <c r="B110" s="1">
        <v>45</v>
      </c>
    </row>
    <row r="114" spans="1:4">
      <c r="A114" s="2" t="s">
        <v>588</v>
      </c>
    </row>
    <row r="116" spans="1:4">
      <c r="A116" t="s">
        <v>579</v>
      </c>
      <c r="B116" s="3">
        <f>B92</f>
        <v>20404</v>
      </c>
    </row>
    <row r="117" spans="1:4">
      <c r="A117" t="s">
        <v>581</v>
      </c>
      <c r="B117" s="3">
        <f>2007+B110</f>
        <v>2052</v>
      </c>
      <c r="C117" s="4">
        <f>B117/B116</f>
        <v>0.10056851597725935</v>
      </c>
    </row>
    <row r="118" spans="1:4">
      <c r="A118" t="s">
        <v>580</v>
      </c>
      <c r="B118" s="1">
        <v>109</v>
      </c>
      <c r="C118" s="4">
        <f>B118/B117</f>
        <v>5.3118908382066274E-2</v>
      </c>
      <c r="D118" t="s">
        <v>587</v>
      </c>
    </row>
    <row r="119" spans="1:4">
      <c r="A119" t="s">
        <v>582</v>
      </c>
      <c r="B119" s="1">
        <v>930</v>
      </c>
      <c r="C119" s="4">
        <f>B119/B117</f>
        <v>0.45321637426900585</v>
      </c>
    </row>
    <row r="120" spans="1:4">
      <c r="A120" t="s">
        <v>583</v>
      </c>
      <c r="B120" s="1">
        <v>364</v>
      </c>
      <c r="C120" s="4">
        <f>B120/B117</f>
        <v>0.17738791423001948</v>
      </c>
    </row>
    <row r="121" spans="1:4">
      <c r="A121" t="s">
        <v>584</v>
      </c>
      <c r="B121" s="1">
        <v>604</v>
      </c>
      <c r="C121" s="4">
        <f>B121/B117</f>
        <v>0.29434697855750486</v>
      </c>
    </row>
    <row r="122" spans="1:4">
      <c r="A122" t="s">
        <v>585</v>
      </c>
      <c r="B122" s="1">
        <v>45</v>
      </c>
      <c r="C122" s="4">
        <f>B122/B117</f>
        <v>2.1929824561403508E-2</v>
      </c>
    </row>
    <row r="123" spans="1:4">
      <c r="A123" t="s">
        <v>586</v>
      </c>
      <c r="B123" s="1">
        <f>SUM(B118:B122)</f>
        <v>2052</v>
      </c>
      <c r="C123" s="4">
        <f>SUM(C118:C122)</f>
        <v>0.99999999999999978</v>
      </c>
      <c r="D123" s="3">
        <f>B123-B117</f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27DC3F-6A99-8441-AFEB-C03A65294590}">
  <dimension ref="A3:G58"/>
  <sheetViews>
    <sheetView topLeftCell="A17" workbookViewId="0">
      <selection activeCell="G3" sqref="G3"/>
    </sheetView>
  </sheetViews>
  <sheetFormatPr baseColWidth="10" defaultRowHeight="16"/>
  <cols>
    <col min="1" max="1" width="58" customWidth="1"/>
  </cols>
  <sheetData>
    <row r="3" spans="1:7">
      <c r="G3" t="s">
        <v>1397</v>
      </c>
    </row>
    <row r="4" spans="1:7" ht="22">
      <c r="A4" s="7" t="s">
        <v>621</v>
      </c>
    </row>
    <row r="5" spans="1:7">
      <c r="A5" s="8" t="s">
        <v>622</v>
      </c>
    </row>
    <row r="6" spans="1:7">
      <c r="A6" s="5"/>
    </row>
    <row r="8" spans="1:7">
      <c r="A8" t="s">
        <v>483</v>
      </c>
      <c r="B8" s="1">
        <v>11458</v>
      </c>
    </row>
    <row r="9" spans="1:7">
      <c r="A9" t="s">
        <v>589</v>
      </c>
      <c r="B9" s="1">
        <v>9778</v>
      </c>
    </row>
    <row r="10" spans="1:7">
      <c r="A10" t="s">
        <v>590</v>
      </c>
      <c r="B10" s="1">
        <v>8383</v>
      </c>
    </row>
    <row r="11" spans="1:7">
      <c r="A11" t="s">
        <v>591</v>
      </c>
      <c r="B11" s="1">
        <v>1395</v>
      </c>
      <c r="C11" s="5">
        <f>B11/B8</f>
        <v>0.12174899633443882</v>
      </c>
    </row>
    <row r="12" spans="1:7">
      <c r="A12" t="s">
        <v>592</v>
      </c>
      <c r="B12" s="1">
        <v>1131</v>
      </c>
    </row>
    <row r="13" spans="1:7">
      <c r="A13" t="s">
        <v>593</v>
      </c>
      <c r="B13" s="1">
        <v>187</v>
      </c>
    </row>
    <row r="14" spans="1:7">
      <c r="A14" t="s">
        <v>594</v>
      </c>
      <c r="B14" s="1">
        <v>77</v>
      </c>
    </row>
    <row r="15" spans="1:7">
      <c r="A15" t="s">
        <v>595</v>
      </c>
      <c r="B15" s="1">
        <v>22</v>
      </c>
    </row>
    <row r="16" spans="1:7">
      <c r="A16" t="s">
        <v>596</v>
      </c>
      <c r="B16" s="1">
        <v>0</v>
      </c>
    </row>
    <row r="17" spans="1:3">
      <c r="A17" t="s">
        <v>597</v>
      </c>
      <c r="B17" s="1">
        <v>14</v>
      </c>
    </row>
    <row r="18" spans="1:3">
      <c r="A18" t="s">
        <v>598</v>
      </c>
      <c r="B18" s="1">
        <v>8</v>
      </c>
    </row>
    <row r="19" spans="1:3">
      <c r="A19" t="s">
        <v>599</v>
      </c>
      <c r="B19" s="1">
        <v>0</v>
      </c>
    </row>
    <row r="20" spans="1:3">
      <c r="A20" t="s">
        <v>600</v>
      </c>
      <c r="B20" s="1">
        <v>0</v>
      </c>
    </row>
    <row r="21" spans="1:3">
      <c r="A21" t="s">
        <v>601</v>
      </c>
      <c r="B21" s="1">
        <v>22</v>
      </c>
    </row>
    <row r="22" spans="1:3">
      <c r="A22" t="s">
        <v>602</v>
      </c>
      <c r="B22" s="1">
        <v>191</v>
      </c>
    </row>
    <row r="23" spans="1:3">
      <c r="A23" t="s">
        <v>603</v>
      </c>
      <c r="B23" s="1">
        <v>55</v>
      </c>
    </row>
    <row r="24" spans="1:3">
      <c r="A24" t="s">
        <v>604</v>
      </c>
      <c r="B24" s="1">
        <v>1390</v>
      </c>
      <c r="C24" s="5">
        <f>B24/B8</f>
        <v>0.12131262000349101</v>
      </c>
    </row>
    <row r="25" spans="1:3">
      <c r="A25" t="s">
        <v>605</v>
      </c>
      <c r="B25" s="1">
        <v>5652</v>
      </c>
    </row>
    <row r="26" spans="1:3">
      <c r="A26" t="s">
        <v>606</v>
      </c>
      <c r="B26" s="1">
        <v>4696</v>
      </c>
    </row>
    <row r="27" spans="1:3">
      <c r="A27" t="s">
        <v>607</v>
      </c>
      <c r="B27" s="1">
        <v>3982</v>
      </c>
    </row>
    <row r="28" spans="1:3">
      <c r="A28" t="s">
        <v>608</v>
      </c>
      <c r="B28" s="1">
        <v>714</v>
      </c>
    </row>
    <row r="29" spans="1:3">
      <c r="A29" t="s">
        <v>609</v>
      </c>
      <c r="B29" s="1">
        <v>578</v>
      </c>
    </row>
    <row r="30" spans="1:3">
      <c r="A30" t="s">
        <v>610</v>
      </c>
      <c r="B30" s="1">
        <v>107</v>
      </c>
    </row>
    <row r="31" spans="1:3">
      <c r="A31" t="s">
        <v>611</v>
      </c>
      <c r="B31" s="1">
        <v>29</v>
      </c>
    </row>
    <row r="32" spans="1:3">
      <c r="A32" t="s">
        <v>612</v>
      </c>
      <c r="B32" s="1">
        <v>8</v>
      </c>
    </row>
    <row r="33" spans="1:3">
      <c r="A33" t="s">
        <v>613</v>
      </c>
      <c r="B33" s="1">
        <v>0</v>
      </c>
    </row>
    <row r="34" spans="1:3">
      <c r="A34" t="s">
        <v>614</v>
      </c>
      <c r="B34" s="1">
        <v>0</v>
      </c>
    </row>
    <row r="35" spans="1:3">
      <c r="A35" t="s">
        <v>615</v>
      </c>
      <c r="B35" s="1">
        <v>8</v>
      </c>
    </row>
    <row r="36" spans="1:3">
      <c r="A36" t="s">
        <v>616</v>
      </c>
      <c r="B36" s="1">
        <v>0</v>
      </c>
    </row>
    <row r="37" spans="1:3">
      <c r="A37" t="s">
        <v>617</v>
      </c>
      <c r="B37" s="1">
        <v>0</v>
      </c>
    </row>
    <row r="38" spans="1:3">
      <c r="A38" t="s">
        <v>618</v>
      </c>
      <c r="B38" s="1">
        <v>10</v>
      </c>
    </row>
    <row r="39" spans="1:3">
      <c r="A39" t="s">
        <v>253</v>
      </c>
      <c r="B39" s="1">
        <v>189</v>
      </c>
    </row>
    <row r="40" spans="1:3">
      <c r="A40" t="s">
        <v>619</v>
      </c>
      <c r="B40" s="1">
        <v>38</v>
      </c>
    </row>
    <row r="41" spans="1:3">
      <c r="A41" t="s">
        <v>255</v>
      </c>
      <c r="B41" s="1">
        <v>711</v>
      </c>
      <c r="C41" s="5">
        <f>B41/B25</f>
        <v>0.12579617834394904</v>
      </c>
    </row>
    <row r="42" spans="1:3">
      <c r="A42" t="s">
        <v>620</v>
      </c>
      <c r="B42" s="1">
        <v>5806</v>
      </c>
    </row>
    <row r="43" spans="1:3">
      <c r="A43" t="s">
        <v>606</v>
      </c>
      <c r="B43" s="1">
        <v>5082</v>
      </c>
    </row>
    <row r="44" spans="1:3">
      <c r="A44" t="s">
        <v>607</v>
      </c>
      <c r="B44" s="1">
        <v>4401</v>
      </c>
    </row>
    <row r="45" spans="1:3">
      <c r="A45" t="s">
        <v>608</v>
      </c>
      <c r="B45" s="1">
        <v>681</v>
      </c>
    </row>
    <row r="46" spans="1:3">
      <c r="A46" t="s">
        <v>609</v>
      </c>
      <c r="B46" s="1">
        <v>553</v>
      </c>
    </row>
    <row r="47" spans="1:3">
      <c r="A47" t="s">
        <v>610</v>
      </c>
      <c r="B47" s="1">
        <v>80</v>
      </c>
    </row>
    <row r="48" spans="1:3">
      <c r="A48" t="s">
        <v>611</v>
      </c>
      <c r="B48" s="1">
        <v>48</v>
      </c>
    </row>
    <row r="49" spans="1:3">
      <c r="A49" t="s">
        <v>612</v>
      </c>
      <c r="B49" s="1">
        <v>14</v>
      </c>
    </row>
    <row r="50" spans="1:3">
      <c r="A50" t="s">
        <v>613</v>
      </c>
      <c r="B50" s="1">
        <v>0</v>
      </c>
    </row>
    <row r="51" spans="1:3">
      <c r="A51" t="s">
        <v>614</v>
      </c>
      <c r="B51" s="1">
        <v>14</v>
      </c>
    </row>
    <row r="52" spans="1:3">
      <c r="A52" t="s">
        <v>615</v>
      </c>
      <c r="B52" s="1">
        <v>0</v>
      </c>
    </row>
    <row r="53" spans="1:3">
      <c r="A53" t="s">
        <v>616</v>
      </c>
      <c r="B53" s="1">
        <v>0</v>
      </c>
    </row>
    <row r="54" spans="1:3">
      <c r="A54" t="s">
        <v>617</v>
      </c>
      <c r="B54" s="1">
        <v>0</v>
      </c>
    </row>
    <row r="55" spans="1:3">
      <c r="A55" t="s">
        <v>618</v>
      </c>
      <c r="B55" s="1">
        <v>12</v>
      </c>
    </row>
    <row r="56" spans="1:3">
      <c r="A56" t="s">
        <v>253</v>
      </c>
      <c r="B56" s="1">
        <v>2</v>
      </c>
    </row>
    <row r="57" spans="1:3">
      <c r="A57" t="s">
        <v>619</v>
      </c>
      <c r="B57" s="1">
        <v>17</v>
      </c>
    </row>
    <row r="58" spans="1:3">
      <c r="A58" t="s">
        <v>255</v>
      </c>
      <c r="B58" s="1">
        <v>679</v>
      </c>
      <c r="C58" s="5">
        <f>B58/B42</f>
        <v>0.11694798484326559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40B4DE-888C-E64C-A79B-6302F5BC70EF}">
  <dimension ref="A1:F86"/>
  <sheetViews>
    <sheetView topLeftCell="A62" workbookViewId="0">
      <selection activeCell="A74" sqref="A74:C86"/>
    </sheetView>
  </sheetViews>
  <sheetFormatPr baseColWidth="10" defaultRowHeight="16"/>
  <cols>
    <col min="1" max="1" width="58.5" customWidth="1"/>
  </cols>
  <sheetData>
    <row r="1" spans="1:6" ht="22">
      <c r="A1" s="7" t="s">
        <v>631</v>
      </c>
    </row>
    <row r="2" spans="1:6">
      <c r="A2" s="8" t="s">
        <v>622</v>
      </c>
    </row>
    <row r="4" spans="1:6">
      <c r="A4" t="s">
        <v>483</v>
      </c>
      <c r="B4" s="1">
        <v>11458</v>
      </c>
      <c r="F4" t="s">
        <v>1397</v>
      </c>
    </row>
    <row r="5" spans="1:6">
      <c r="A5" t="s">
        <v>623</v>
      </c>
      <c r="B5" s="1">
        <v>11458</v>
      </c>
    </row>
    <row r="6" spans="1:6">
      <c r="A6" t="s">
        <v>624</v>
      </c>
      <c r="B6" s="1">
        <v>4582</v>
      </c>
      <c r="C6" s="5">
        <f>B6/B4</f>
        <v>0.39989526968057254</v>
      </c>
    </row>
    <row r="7" spans="1:6">
      <c r="A7" t="s">
        <v>625</v>
      </c>
      <c r="B7" s="1">
        <v>6876</v>
      </c>
      <c r="C7" s="9"/>
    </row>
    <row r="8" spans="1:6">
      <c r="A8" t="s">
        <v>626</v>
      </c>
      <c r="B8" s="1">
        <v>0</v>
      </c>
      <c r="C8" s="9"/>
    </row>
    <row r="9" spans="1:6">
      <c r="A9" t="s">
        <v>605</v>
      </c>
      <c r="B9" s="1">
        <v>5652</v>
      </c>
      <c r="C9" s="9"/>
    </row>
    <row r="10" spans="1:6">
      <c r="A10" t="s">
        <v>627</v>
      </c>
      <c r="B10" s="1">
        <v>5652</v>
      </c>
      <c r="C10" s="9"/>
    </row>
    <row r="11" spans="1:6">
      <c r="A11" t="s">
        <v>628</v>
      </c>
      <c r="B11" s="1">
        <v>2161</v>
      </c>
      <c r="C11" s="5">
        <f>B11/B9</f>
        <v>0.38234253361641896</v>
      </c>
    </row>
    <row r="12" spans="1:6">
      <c r="A12" t="s">
        <v>629</v>
      </c>
      <c r="B12" s="1">
        <v>3491</v>
      </c>
      <c r="C12" s="5"/>
    </row>
    <row r="13" spans="1:6">
      <c r="A13" t="s">
        <v>630</v>
      </c>
      <c r="B13" s="1">
        <v>0</v>
      </c>
      <c r="C13" s="5"/>
    </row>
    <row r="14" spans="1:6">
      <c r="A14" t="s">
        <v>620</v>
      </c>
      <c r="B14" s="1">
        <v>5806</v>
      </c>
      <c r="C14" s="5"/>
    </row>
    <row r="15" spans="1:6">
      <c r="A15" t="s">
        <v>627</v>
      </c>
      <c r="B15" s="1">
        <v>5806</v>
      </c>
      <c r="C15" s="5"/>
    </row>
    <row r="16" spans="1:6">
      <c r="A16" t="s">
        <v>628</v>
      </c>
      <c r="B16" s="1">
        <v>2421</v>
      </c>
      <c r="C16" s="5">
        <f>B16/B14</f>
        <v>0.41698243196693074</v>
      </c>
    </row>
    <row r="17" spans="1:3">
      <c r="A17" t="s">
        <v>629</v>
      </c>
      <c r="B17" s="1">
        <v>3385</v>
      </c>
      <c r="C17" s="9"/>
    </row>
    <row r="18" spans="1:3">
      <c r="A18" t="s">
        <v>630</v>
      </c>
      <c r="B18" s="1">
        <v>0</v>
      </c>
      <c r="C18" s="9"/>
    </row>
    <row r="19" spans="1:3">
      <c r="B19" s="1"/>
      <c r="C19" s="9"/>
    </row>
    <row r="22" spans="1:3">
      <c r="A22" t="s">
        <v>632</v>
      </c>
    </row>
    <row r="23" spans="1:3">
      <c r="A23" t="s">
        <v>633</v>
      </c>
    </row>
    <row r="25" spans="1:3" ht="22">
      <c r="A25" s="7" t="s">
        <v>642</v>
      </c>
    </row>
    <row r="28" spans="1:3">
      <c r="A28" t="s">
        <v>483</v>
      </c>
      <c r="B28" s="1">
        <v>11458</v>
      </c>
    </row>
    <row r="29" spans="1:3">
      <c r="A29" t="s">
        <v>634</v>
      </c>
      <c r="B29" s="1">
        <v>3314</v>
      </c>
    </row>
    <row r="30" spans="1:3">
      <c r="A30" t="s">
        <v>635</v>
      </c>
      <c r="B30" s="1">
        <v>668</v>
      </c>
    </row>
    <row r="31" spans="1:3">
      <c r="A31" t="s">
        <v>636</v>
      </c>
      <c r="B31" s="1">
        <v>2646</v>
      </c>
    </row>
    <row r="32" spans="1:3">
      <c r="A32" t="s">
        <v>637</v>
      </c>
      <c r="B32" s="1">
        <v>8144</v>
      </c>
    </row>
    <row r="33" spans="1:2">
      <c r="A33" t="s">
        <v>605</v>
      </c>
      <c r="B33" s="1">
        <v>5652</v>
      </c>
    </row>
    <row r="34" spans="1:2">
      <c r="A34" t="s">
        <v>638</v>
      </c>
      <c r="B34" s="1">
        <v>1717</v>
      </c>
    </row>
    <row r="35" spans="1:2">
      <c r="A35" t="s">
        <v>639</v>
      </c>
      <c r="B35" s="1">
        <v>362</v>
      </c>
    </row>
    <row r="36" spans="1:2">
      <c r="A36" t="s">
        <v>640</v>
      </c>
      <c r="B36" s="1">
        <v>1355</v>
      </c>
    </row>
    <row r="37" spans="1:2">
      <c r="A37" t="s">
        <v>641</v>
      </c>
      <c r="B37" s="1">
        <v>3935</v>
      </c>
    </row>
    <row r="38" spans="1:2">
      <c r="A38" t="s">
        <v>620</v>
      </c>
      <c r="B38" s="1">
        <v>5806</v>
      </c>
    </row>
    <row r="39" spans="1:2">
      <c r="A39" t="s">
        <v>638</v>
      </c>
      <c r="B39" s="1">
        <v>1597</v>
      </c>
    </row>
    <row r="40" spans="1:2">
      <c r="A40" t="s">
        <v>639</v>
      </c>
      <c r="B40" s="1">
        <v>306</v>
      </c>
    </row>
    <row r="41" spans="1:2">
      <c r="A41" t="s">
        <v>640</v>
      </c>
      <c r="B41" s="1">
        <v>1291</v>
      </c>
    </row>
    <row r="42" spans="1:2">
      <c r="A42" t="s">
        <v>641</v>
      </c>
      <c r="B42" s="1">
        <v>4209</v>
      </c>
    </row>
    <row r="45" spans="1:2">
      <c r="A45" t="s">
        <v>643</v>
      </c>
    </row>
    <row r="47" spans="1:2" ht="22">
      <c r="A47" s="7" t="s">
        <v>652</v>
      </c>
    </row>
    <row r="48" spans="1:2">
      <c r="A48" s="8" t="s">
        <v>653</v>
      </c>
    </row>
    <row r="50" spans="1:4">
      <c r="A50" t="s">
        <v>483</v>
      </c>
      <c r="B50" s="1">
        <v>11458</v>
      </c>
    </row>
    <row r="51" spans="1:4">
      <c r="A51" t="s">
        <v>644</v>
      </c>
      <c r="B51" s="1">
        <v>0</v>
      </c>
    </row>
    <row r="52" spans="1:4">
      <c r="A52" t="s">
        <v>645</v>
      </c>
      <c r="B52" s="1">
        <v>0</v>
      </c>
    </row>
    <row r="53" spans="1:4">
      <c r="A53" t="s">
        <v>646</v>
      </c>
      <c r="B53" s="1">
        <v>0</v>
      </c>
    </row>
    <row r="54" spans="1:4">
      <c r="A54" t="s">
        <v>647</v>
      </c>
      <c r="B54" s="1">
        <v>0</v>
      </c>
    </row>
    <row r="55" spans="1:4">
      <c r="A55" t="s">
        <v>648</v>
      </c>
      <c r="B55" s="1">
        <v>0</v>
      </c>
    </row>
    <row r="56" spans="1:4">
      <c r="A56" t="s">
        <v>646</v>
      </c>
      <c r="B56" s="1">
        <v>0</v>
      </c>
    </row>
    <row r="57" spans="1:4">
      <c r="A57" t="s">
        <v>647</v>
      </c>
      <c r="B57" s="1">
        <v>0</v>
      </c>
    </row>
    <row r="58" spans="1:4">
      <c r="A58" t="s">
        <v>649</v>
      </c>
      <c r="B58" s="1">
        <v>0</v>
      </c>
    </row>
    <row r="59" spans="1:4">
      <c r="A59" t="s">
        <v>646</v>
      </c>
      <c r="B59" s="1">
        <v>0</v>
      </c>
    </row>
    <row r="60" spans="1:4">
      <c r="A60" t="s">
        <v>647</v>
      </c>
      <c r="B60" s="1">
        <v>0</v>
      </c>
    </row>
    <row r="61" spans="1:4">
      <c r="A61" t="s">
        <v>650</v>
      </c>
      <c r="B61" s="1">
        <v>0</v>
      </c>
    </row>
    <row r="62" spans="1:4">
      <c r="A62" t="s">
        <v>651</v>
      </c>
      <c r="B62" s="1">
        <v>11458</v>
      </c>
    </row>
    <row r="63" spans="1:4">
      <c r="A63" t="s">
        <v>645</v>
      </c>
      <c r="B63" s="1">
        <v>11047</v>
      </c>
    </row>
    <row r="64" spans="1:4">
      <c r="A64" t="s">
        <v>655</v>
      </c>
      <c r="B64" s="1">
        <v>4076</v>
      </c>
      <c r="C64" s="5">
        <f>B64/B62</f>
        <v>0.35573398498865422</v>
      </c>
      <c r="D64" t="s">
        <v>654</v>
      </c>
    </row>
    <row r="65" spans="1:3">
      <c r="A65" t="s">
        <v>647</v>
      </c>
      <c r="B65" s="1">
        <v>6971</v>
      </c>
      <c r="C65" s="5"/>
    </row>
    <row r="66" spans="1:3">
      <c r="A66" t="s">
        <v>648</v>
      </c>
      <c r="B66" s="1">
        <v>298</v>
      </c>
      <c r="C66" s="5"/>
    </row>
    <row r="67" spans="1:3">
      <c r="A67" t="s">
        <v>646</v>
      </c>
      <c r="B67" s="1">
        <v>162</v>
      </c>
    </row>
    <row r="68" spans="1:3">
      <c r="A68" t="s">
        <v>647</v>
      </c>
      <c r="B68" s="1">
        <v>136</v>
      </c>
    </row>
    <row r="69" spans="1:3">
      <c r="A69" t="s">
        <v>649</v>
      </c>
      <c r="B69" s="1">
        <v>67</v>
      </c>
      <c r="C69" s="5"/>
    </row>
    <row r="70" spans="1:3">
      <c r="A70" t="s">
        <v>646</v>
      </c>
      <c r="B70" s="1">
        <v>23</v>
      </c>
      <c r="C70" s="5"/>
    </row>
    <row r="71" spans="1:3">
      <c r="A71" t="s">
        <v>647</v>
      </c>
      <c r="B71" s="1">
        <v>44</v>
      </c>
      <c r="C71" s="5"/>
    </row>
    <row r="72" spans="1:3">
      <c r="A72" t="s">
        <v>650</v>
      </c>
      <c r="B72" s="1">
        <v>46</v>
      </c>
      <c r="C72" s="5"/>
    </row>
    <row r="74" spans="1:3">
      <c r="A74" s="2" t="s">
        <v>662</v>
      </c>
      <c r="C74" s="9"/>
    </row>
    <row r="75" spans="1:3">
      <c r="A75" t="s">
        <v>483</v>
      </c>
      <c r="B75" s="1">
        <v>11458</v>
      </c>
      <c r="C75" s="4">
        <f>B75/B75</f>
        <v>1</v>
      </c>
    </row>
    <row r="76" spans="1:3">
      <c r="A76" t="s">
        <v>656</v>
      </c>
      <c r="B76" s="1">
        <v>508</v>
      </c>
      <c r="C76" s="4">
        <f>B76/$B$75</f>
        <v>4.4335835224297432E-2</v>
      </c>
    </row>
    <row r="77" spans="1:3">
      <c r="A77" t="s">
        <v>657</v>
      </c>
      <c r="B77" s="1">
        <v>487</v>
      </c>
      <c r="C77" s="4">
        <f t="shared" ref="C77:C82" si="0">B77/$B$75</f>
        <v>4.2503054634316632E-2</v>
      </c>
    </row>
    <row r="78" spans="1:3">
      <c r="A78" t="s">
        <v>658</v>
      </c>
      <c r="B78" s="1">
        <v>3884</v>
      </c>
      <c r="C78" s="4">
        <f t="shared" si="0"/>
        <v>0.33897713388025835</v>
      </c>
    </row>
    <row r="79" spans="1:3">
      <c r="A79" t="s">
        <v>659</v>
      </c>
      <c r="B79" s="1">
        <v>3236</v>
      </c>
      <c r="C79" s="4">
        <f t="shared" si="0"/>
        <v>0.28242276138942224</v>
      </c>
    </row>
    <row r="80" spans="1:3">
      <c r="A80" t="s">
        <v>660</v>
      </c>
      <c r="B80" s="1">
        <v>1619</v>
      </c>
      <c r="C80" s="4">
        <f t="shared" si="0"/>
        <v>0.14129865596090069</v>
      </c>
    </row>
    <row r="81" spans="1:3">
      <c r="A81" t="s">
        <v>661</v>
      </c>
      <c r="B81" s="1">
        <v>918</v>
      </c>
      <c r="C81" s="4">
        <f t="shared" si="0"/>
        <v>8.0118694362017809E-2</v>
      </c>
    </row>
    <row r="82" spans="1:3">
      <c r="A82" t="s">
        <v>158</v>
      </c>
      <c r="B82" s="1">
        <v>806</v>
      </c>
      <c r="C82" s="4">
        <f t="shared" si="0"/>
        <v>7.0343864548786869E-2</v>
      </c>
    </row>
    <row r="83" spans="1:3">
      <c r="C83" s="10">
        <f>SUM(C76:C82)</f>
        <v>1</v>
      </c>
    </row>
    <row r="85" spans="1:3">
      <c r="A85" t="s">
        <v>663</v>
      </c>
      <c r="B85" s="1">
        <v>1390</v>
      </c>
      <c r="C85" s="5">
        <f>B85/B86</f>
        <v>0.12131262000349101</v>
      </c>
    </row>
    <row r="86" spans="1:3">
      <c r="A86" t="s">
        <v>664</v>
      </c>
      <c r="B86" s="3">
        <f>B75</f>
        <v>11458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19</vt:i4>
      </vt:variant>
    </vt:vector>
  </HeadingPairs>
  <TitlesOfParts>
    <vt:vector size="19" baseType="lpstr">
      <vt:lpstr>Population</vt:lpstr>
      <vt:lpstr>Race &amp; Hispanic Origin</vt:lpstr>
      <vt:lpstr>Computers in HH</vt:lpstr>
      <vt:lpstr>Households</vt:lpstr>
      <vt:lpstr>Economic Characteristics</vt:lpstr>
      <vt:lpstr>Selected Housing Characteristic</vt:lpstr>
      <vt:lpstr>Geographic Mobility</vt:lpstr>
      <vt:lpstr>Travel To Work</vt:lpstr>
      <vt:lpstr>Place of Work</vt:lpstr>
      <vt:lpstr>Type of workers</vt:lpstr>
      <vt:lpstr>Children in HHS</vt:lpstr>
      <vt:lpstr>School Enrollment</vt:lpstr>
      <vt:lpstr>Edcuational Attainment</vt:lpstr>
      <vt:lpstr>Poverty Status</vt:lpstr>
      <vt:lpstr>income</vt:lpstr>
      <vt:lpstr>Veteran Status</vt:lpstr>
      <vt:lpstr>HHS Details</vt:lpstr>
      <vt:lpstr>units in Structure</vt:lpstr>
      <vt:lpstr>employment Status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 Martin</dc:creator>
  <cp:lastModifiedBy>Microsoft Office User</cp:lastModifiedBy>
  <dcterms:created xsi:type="dcterms:W3CDTF">2022-03-30T14:47:50Z</dcterms:created>
  <dcterms:modified xsi:type="dcterms:W3CDTF">2023-04-28T20:25:26Z</dcterms:modified>
</cp:coreProperties>
</file>